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0.xml" ContentType="application/vnd.openxmlformats-officedocument.drawing+xml"/>
  <Override PartName="/xl/drawings/drawing22.xml" ContentType="application/vnd.openxmlformats-officedocument.drawing+xml"/>
  <Override PartName="/xl/drawings/drawing19.xml" ContentType="application/vnd.openxmlformats-officedocument.drawing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drawings/drawing16.xml" ContentType="application/vnd.openxmlformats-officedocument.drawing+xml"/>
  <Override PartName="/xl/drawings/drawing13.xml" ContentType="application/vnd.openxmlformats-officedocument.drawing+xml"/>
  <Override PartName="/xl/drawings/drawing8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01\Caudal\47 Feb 2025\"/>
    </mc:Choice>
  </mc:AlternateContent>
  <bookViews>
    <workbookView xWindow="-110" yWindow="-110" windowWidth="19420" windowHeight="1042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3">'Día 3'!$B$1:$O$43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40" l="1"/>
  <c r="G11" i="40"/>
  <c r="H39" i="40"/>
  <c r="G39" i="40"/>
  <c r="G41" i="40" l="1"/>
  <c r="E26" i="26" l="1"/>
  <c r="E21" i="26"/>
  <c r="E16" i="26"/>
  <c r="D16" i="7"/>
  <c r="E21" i="7"/>
  <c r="E16" i="7"/>
  <c r="G14" i="40"/>
  <c r="G13" i="40"/>
  <c r="G12" i="40"/>
  <c r="F11" i="40"/>
  <c r="P11" i="40"/>
  <c r="P40" i="40"/>
  <c r="P41" i="40"/>
  <c r="L19" i="40"/>
  <c r="L24" i="40"/>
  <c r="L18" i="40"/>
  <c r="E17" i="33" l="1"/>
  <c r="F37" i="40" l="1"/>
  <c r="F38" i="40"/>
  <c r="G38" i="40" l="1"/>
  <c r="Q38" i="40" s="1"/>
  <c r="C8" i="34"/>
  <c r="C8" i="33"/>
  <c r="D16" i="33" s="1"/>
  <c r="P37" i="40" l="1"/>
  <c r="P38" i="40"/>
  <c r="F29" i="40" l="1"/>
  <c r="F30" i="40"/>
  <c r="F31" i="40"/>
  <c r="F32" i="40"/>
  <c r="F33" i="40"/>
  <c r="F34" i="40"/>
  <c r="F35" i="40"/>
  <c r="F36" i="40"/>
  <c r="G37" i="40" s="1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2" i="40"/>
  <c r="F13" i="40"/>
  <c r="F14" i="40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 s="1"/>
  <c r="D21" i="7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D26" i="25"/>
  <c r="E26" i="25" s="1"/>
  <c r="D26" i="24"/>
  <c r="E26" i="24" s="1"/>
  <c r="D24" i="7"/>
  <c r="E24" i="7" s="1"/>
  <c r="D32" i="34"/>
  <c r="E32" i="34"/>
  <c r="D31" i="34"/>
  <c r="E31" i="34" s="1"/>
  <c r="D30" i="34"/>
  <c r="E30" i="34"/>
  <c r="D29" i="34"/>
  <c r="E29" i="34" s="1"/>
  <c r="D28" i="34"/>
  <c r="E28" i="34"/>
  <c r="D25" i="34"/>
  <c r="E25" i="34" s="1"/>
  <c r="D24" i="34"/>
  <c r="E24" i="34"/>
  <c r="D23" i="34"/>
  <c r="E23" i="34" s="1"/>
  <c r="D21" i="34"/>
  <c r="E21" i="34" s="1"/>
  <c r="D20" i="34"/>
  <c r="E20" i="34"/>
  <c r="D19" i="34"/>
  <c r="E19" i="34"/>
  <c r="D18" i="34"/>
  <c r="E18" i="34" s="1"/>
  <c r="D15" i="34"/>
  <c r="E15" i="34" s="1"/>
  <c r="D14" i="34"/>
  <c r="E14" i="34"/>
  <c r="D13" i="34"/>
  <c r="E13" i="34"/>
  <c r="D12" i="34"/>
  <c r="E12" i="34" s="1"/>
  <c r="D11" i="34"/>
  <c r="E11" i="34" s="1"/>
  <c r="D10" i="34"/>
  <c r="E10" i="34"/>
  <c r="D32" i="33"/>
  <c r="E32" i="33"/>
  <c r="D31" i="33"/>
  <c r="E31" i="33" s="1"/>
  <c r="D30" i="33"/>
  <c r="E30" i="33" s="1"/>
  <c r="D29" i="33"/>
  <c r="E29" i="33"/>
  <c r="D28" i="33"/>
  <c r="E28" i="33"/>
  <c r="D25" i="33"/>
  <c r="E25" i="33" s="1"/>
  <c r="D24" i="33"/>
  <c r="E24" i="33" s="1"/>
  <c r="D23" i="33"/>
  <c r="E23" i="33" s="1"/>
  <c r="D21" i="33"/>
  <c r="E21" i="33" s="1"/>
  <c r="D20" i="33"/>
  <c r="E20" i="33"/>
  <c r="D19" i="33"/>
  <c r="E19" i="33" s="1"/>
  <c r="D18" i="33"/>
  <c r="E18" i="33" s="1"/>
  <c r="D15" i="33"/>
  <c r="E15" i="33"/>
  <c r="D14" i="33"/>
  <c r="E14" i="33"/>
  <c r="D13" i="33"/>
  <c r="E13" i="33" s="1"/>
  <c r="D12" i="33"/>
  <c r="E12" i="33" s="1"/>
  <c r="D11" i="33"/>
  <c r="E11" i="33"/>
  <c r="D10" i="33"/>
  <c r="E10" i="33"/>
  <c r="D32" i="32"/>
  <c r="E32" i="32" s="1"/>
  <c r="D31" i="32"/>
  <c r="E31" i="32" s="1"/>
  <c r="D30" i="32"/>
  <c r="E30" i="32"/>
  <c r="D29" i="32"/>
  <c r="E29" i="32"/>
  <c r="D28" i="32"/>
  <c r="E28" i="32" s="1"/>
  <c r="D25" i="32"/>
  <c r="E25" i="32" s="1"/>
  <c r="D24" i="32"/>
  <c r="E24" i="32"/>
  <c r="D23" i="32"/>
  <c r="E23" i="32"/>
  <c r="D21" i="32"/>
  <c r="E21" i="32" s="1"/>
  <c r="D20" i="32"/>
  <c r="E20" i="32" s="1"/>
  <c r="D19" i="32"/>
  <c r="E19" i="32"/>
  <c r="D18" i="32"/>
  <c r="E18" i="32" s="1"/>
  <c r="D15" i="32"/>
  <c r="E15" i="32"/>
  <c r="D14" i="32"/>
  <c r="E14" i="32" s="1"/>
  <c r="D13" i="32"/>
  <c r="E13" i="32"/>
  <c r="D12" i="32"/>
  <c r="E12" i="32" s="1"/>
  <c r="D11" i="32"/>
  <c r="E11" i="32"/>
  <c r="D10" i="32"/>
  <c r="E10" i="32" s="1"/>
  <c r="D32" i="31"/>
  <c r="E32" i="31"/>
  <c r="D31" i="31"/>
  <c r="E31" i="31" s="1"/>
  <c r="D30" i="31"/>
  <c r="E30" i="31"/>
  <c r="D29" i="31"/>
  <c r="E29" i="31" s="1"/>
  <c r="D28" i="31"/>
  <c r="E28" i="31"/>
  <c r="D25" i="31"/>
  <c r="E25" i="31" s="1"/>
  <c r="D24" i="31"/>
  <c r="E24" i="31" s="1"/>
  <c r="D23" i="31"/>
  <c r="E23" i="31" s="1"/>
  <c r="D21" i="31"/>
  <c r="E21" i="31" s="1"/>
  <c r="D20" i="31"/>
  <c r="E20" i="31"/>
  <c r="D19" i="31"/>
  <c r="E19" i="31"/>
  <c r="D18" i="31"/>
  <c r="E18" i="31" s="1"/>
  <c r="D15" i="31"/>
  <c r="E15" i="31"/>
  <c r="D14" i="31"/>
  <c r="E14" i="31"/>
  <c r="D13" i="31"/>
  <c r="E13" i="31"/>
  <c r="D12" i="31"/>
  <c r="E12" i="31" s="1"/>
  <c r="D11" i="31"/>
  <c r="E11" i="31"/>
  <c r="D10" i="31"/>
  <c r="E10" i="31"/>
  <c r="D32" i="30"/>
  <c r="E32" i="30"/>
  <c r="D31" i="30"/>
  <c r="E31" i="30" s="1"/>
  <c r="D30" i="30"/>
  <c r="E30" i="30"/>
  <c r="D29" i="30"/>
  <c r="E29" i="30"/>
  <c r="D28" i="30"/>
  <c r="E27" i="30"/>
  <c r="D25" i="30"/>
  <c r="E25" i="30" s="1"/>
  <c r="D24" i="30"/>
  <c r="E24" i="30"/>
  <c r="D23" i="30"/>
  <c r="E23" i="30"/>
  <c r="D21" i="30"/>
  <c r="E21" i="30" s="1"/>
  <c r="D20" i="30"/>
  <c r="E20" i="30" s="1"/>
  <c r="D19" i="30"/>
  <c r="E19" i="30" s="1"/>
  <c r="D18" i="30"/>
  <c r="E18" i="30"/>
  <c r="D15" i="30"/>
  <c r="E15" i="30" s="1"/>
  <c r="D14" i="30"/>
  <c r="E14" i="30" s="1"/>
  <c r="D13" i="30"/>
  <c r="E13" i="30" s="1"/>
  <c r="D12" i="30"/>
  <c r="E12" i="30"/>
  <c r="D11" i="30"/>
  <c r="E11" i="30" s="1"/>
  <c r="D10" i="30"/>
  <c r="E10" i="30" s="1"/>
  <c r="D32" i="29"/>
  <c r="E32" i="29" s="1"/>
  <c r="D31" i="29"/>
  <c r="E31" i="29"/>
  <c r="D30" i="29"/>
  <c r="E30" i="29" s="1"/>
  <c r="D29" i="29"/>
  <c r="E29" i="29" s="1"/>
  <c r="D28" i="29"/>
  <c r="E28" i="29" s="1"/>
  <c r="D25" i="29"/>
  <c r="E25" i="29"/>
  <c r="D24" i="29"/>
  <c r="E24" i="29" s="1"/>
  <c r="D23" i="29"/>
  <c r="E23" i="29" s="1"/>
  <c r="D21" i="29"/>
  <c r="E21" i="29" s="1"/>
  <c r="D20" i="29"/>
  <c r="E20" i="29" s="1"/>
  <c r="D19" i="29"/>
  <c r="E19" i="29"/>
  <c r="D18" i="29"/>
  <c r="E18" i="29"/>
  <c r="D15" i="29"/>
  <c r="E15" i="29" s="1"/>
  <c r="D14" i="29"/>
  <c r="E14" i="29" s="1"/>
  <c r="D13" i="29"/>
  <c r="E13" i="29"/>
  <c r="D12" i="29"/>
  <c r="E12" i="29"/>
  <c r="D11" i="29"/>
  <c r="E11" i="29" s="1"/>
  <c r="D10" i="29"/>
  <c r="E10" i="29" s="1"/>
  <c r="D32" i="28"/>
  <c r="E32" i="28"/>
  <c r="D31" i="28"/>
  <c r="E31" i="28" s="1"/>
  <c r="D30" i="28"/>
  <c r="E30" i="28" s="1"/>
  <c r="D29" i="28"/>
  <c r="E29" i="28" s="1"/>
  <c r="D28" i="28"/>
  <c r="E28" i="28"/>
  <c r="D25" i="28"/>
  <c r="E25" i="28" s="1"/>
  <c r="D24" i="28"/>
  <c r="E24" i="28" s="1"/>
  <c r="D23" i="28"/>
  <c r="E23" i="28" s="1"/>
  <c r="D21" i="28"/>
  <c r="E21" i="28" s="1"/>
  <c r="D20" i="28"/>
  <c r="E20" i="28"/>
  <c r="D19" i="28"/>
  <c r="E19" i="28"/>
  <c r="D18" i="28"/>
  <c r="E18" i="28" s="1"/>
  <c r="D15" i="28"/>
  <c r="E15" i="28" s="1"/>
  <c r="D14" i="28"/>
  <c r="E14" i="28"/>
  <c r="D13" i="28"/>
  <c r="E13" i="28"/>
  <c r="D12" i="28"/>
  <c r="E12" i="28" s="1"/>
  <c r="D11" i="28"/>
  <c r="E11" i="28" s="1"/>
  <c r="D10" i="28"/>
  <c r="E10" i="28"/>
  <c r="D32" i="27"/>
  <c r="E32" i="27"/>
  <c r="D31" i="27"/>
  <c r="E31" i="27" s="1"/>
  <c r="D30" i="27"/>
  <c r="E30" i="27" s="1"/>
  <c r="D29" i="27"/>
  <c r="E29" i="27"/>
  <c r="D28" i="27"/>
  <c r="E28" i="27"/>
  <c r="D25" i="27"/>
  <c r="E25" i="27" s="1"/>
  <c r="D24" i="27"/>
  <c r="E24" i="27" s="1"/>
  <c r="D23" i="27"/>
  <c r="E23" i="27"/>
  <c r="D21" i="27"/>
  <c r="E21" i="27" s="1"/>
  <c r="D20" i="27"/>
  <c r="E20" i="27" s="1"/>
  <c r="D19" i="27"/>
  <c r="E19" i="27" s="1"/>
  <c r="D18" i="27"/>
  <c r="E18" i="27"/>
  <c r="D15" i="27"/>
  <c r="E15" i="27" s="1"/>
  <c r="D14" i="27"/>
  <c r="E14" i="27" s="1"/>
  <c r="D13" i="27"/>
  <c r="E13" i="27" s="1"/>
  <c r="D12" i="27"/>
  <c r="E12" i="27"/>
  <c r="D11" i="27"/>
  <c r="E11" i="27" s="1"/>
  <c r="D10" i="27"/>
  <c r="E10" i="27" s="1"/>
  <c r="D32" i="26"/>
  <c r="E32" i="26" s="1"/>
  <c r="D31" i="26"/>
  <c r="E31" i="26"/>
  <c r="D30" i="26"/>
  <c r="E30" i="26" s="1"/>
  <c r="D29" i="26"/>
  <c r="E29" i="26" s="1"/>
  <c r="D28" i="26"/>
  <c r="E28" i="26" s="1"/>
  <c r="D25" i="26"/>
  <c r="E25" i="26"/>
  <c r="D24" i="26"/>
  <c r="E24" i="26" s="1"/>
  <c r="D23" i="26"/>
  <c r="E23" i="26" s="1"/>
  <c r="D21" i="26"/>
  <c r="D20" i="26"/>
  <c r="E20" i="26" s="1"/>
  <c r="D19" i="26"/>
  <c r="E19" i="26"/>
  <c r="D18" i="26"/>
  <c r="E18" i="26"/>
  <c r="D15" i="26"/>
  <c r="E15" i="26" s="1"/>
  <c r="D14" i="26"/>
  <c r="E14" i="26" s="1"/>
  <c r="D13" i="26"/>
  <c r="E13" i="26"/>
  <c r="D12" i="26"/>
  <c r="E12" i="26" s="1"/>
  <c r="D11" i="26"/>
  <c r="E11" i="26" s="1"/>
  <c r="D10" i="26"/>
  <c r="E10" i="26" s="1"/>
  <c r="D32" i="25"/>
  <c r="E32" i="25"/>
  <c r="D31" i="25"/>
  <c r="E31" i="25" s="1"/>
  <c r="D30" i="25"/>
  <c r="E30" i="25" s="1"/>
  <c r="D29" i="25"/>
  <c r="E29" i="25" s="1"/>
  <c r="D28" i="25"/>
  <c r="E28" i="25"/>
  <c r="D25" i="25"/>
  <c r="E25" i="25" s="1"/>
  <c r="D24" i="25"/>
  <c r="E24" i="25" s="1"/>
  <c r="D23" i="25"/>
  <c r="E23" i="25" s="1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 s="1"/>
  <c r="D11" i="25"/>
  <c r="E11" i="25"/>
  <c r="D10" i="25"/>
  <c r="E10" i="25"/>
  <c r="D32" i="24"/>
  <c r="E32" i="24"/>
  <c r="D31" i="24"/>
  <c r="E31" i="24" s="1"/>
  <c r="D30" i="24"/>
  <c r="E30" i="24" s="1"/>
  <c r="D29" i="24"/>
  <c r="E29" i="24"/>
  <c r="D28" i="24"/>
  <c r="E28" i="24"/>
  <c r="D25" i="24"/>
  <c r="E25" i="24" s="1"/>
  <c r="D24" i="24"/>
  <c r="E24" i="24" s="1"/>
  <c r="D23" i="24"/>
  <c r="E23" i="24"/>
  <c r="D21" i="24"/>
  <c r="E21" i="24" s="1"/>
  <c r="D20" i="24"/>
  <c r="E20" i="24" s="1"/>
  <c r="D19" i="24"/>
  <c r="E19" i="24" s="1"/>
  <c r="D18" i="24"/>
  <c r="E18" i="24"/>
  <c r="D15" i="24"/>
  <c r="E15" i="24" s="1"/>
  <c r="D14" i="24"/>
  <c r="E14" i="24" s="1"/>
  <c r="D13" i="24"/>
  <c r="E13" i="24" s="1"/>
  <c r="D12" i="24"/>
  <c r="E12" i="24"/>
  <c r="D11" i="24"/>
  <c r="E11" i="24" s="1"/>
  <c r="D10" i="24"/>
  <c r="E10" i="24" s="1"/>
  <c r="D32" i="23"/>
  <c r="E32" i="23" s="1"/>
  <c r="D31" i="23"/>
  <c r="E31" i="23"/>
  <c r="D30" i="23"/>
  <c r="E30" i="23" s="1"/>
  <c r="D29" i="23"/>
  <c r="E29" i="23" s="1"/>
  <c r="D28" i="23"/>
  <c r="E28" i="23" s="1"/>
  <c r="D25" i="23"/>
  <c r="E25" i="23"/>
  <c r="D24" i="23"/>
  <c r="E24" i="23" s="1"/>
  <c r="D23" i="23"/>
  <c r="E23" i="23" s="1"/>
  <c r="D21" i="23"/>
  <c r="E21" i="23" s="1"/>
  <c r="D20" i="23"/>
  <c r="E20" i="23" s="1"/>
  <c r="D19" i="23"/>
  <c r="E19" i="23"/>
  <c r="D18" i="23"/>
  <c r="E18" i="23"/>
  <c r="D15" i="23"/>
  <c r="E15" i="23" s="1"/>
  <c r="D14" i="23"/>
  <c r="E14" i="23" s="1"/>
  <c r="D13" i="23"/>
  <c r="E13" i="23"/>
  <c r="D12" i="23"/>
  <c r="E12" i="23"/>
  <c r="D11" i="23"/>
  <c r="E11" i="23" s="1"/>
  <c r="D10" i="23"/>
  <c r="E10" i="23" s="1"/>
  <c r="D32" i="22"/>
  <c r="E32" i="22"/>
  <c r="D31" i="22"/>
  <c r="E31" i="22"/>
  <c r="D30" i="22"/>
  <c r="E30" i="22" s="1"/>
  <c r="D29" i="22"/>
  <c r="E29" i="22" s="1"/>
  <c r="D28" i="22"/>
  <c r="E28" i="22"/>
  <c r="D25" i="22"/>
  <c r="E25" i="22"/>
  <c r="D24" i="22"/>
  <c r="E24" i="22" s="1"/>
  <c r="D23" i="22"/>
  <c r="E23" i="22" s="1"/>
  <c r="D21" i="22"/>
  <c r="E21" i="22" s="1"/>
  <c r="D20" i="22"/>
  <c r="E20" i="22" s="1"/>
  <c r="D19" i="22"/>
  <c r="E19" i="22" s="1"/>
  <c r="D18" i="22"/>
  <c r="E18" i="22" s="1"/>
  <c r="D15" i="22"/>
  <c r="E15" i="22"/>
  <c r="D14" i="22"/>
  <c r="E14" i="22" s="1"/>
  <c r="D13" i="22"/>
  <c r="E13" i="22" s="1"/>
  <c r="D12" i="22"/>
  <c r="E12" i="22" s="1"/>
  <c r="D11" i="22"/>
  <c r="E11" i="22"/>
  <c r="D10" i="22"/>
  <c r="E10" i="22" s="1"/>
  <c r="D32" i="21"/>
  <c r="E32" i="21" s="1"/>
  <c r="D31" i="21"/>
  <c r="E31" i="21" s="1"/>
  <c r="D30" i="21"/>
  <c r="E30" i="21"/>
  <c r="D29" i="21"/>
  <c r="E29" i="21" s="1"/>
  <c r="D28" i="21"/>
  <c r="E28" i="21" s="1"/>
  <c r="D25" i="21"/>
  <c r="E25" i="21" s="1"/>
  <c r="D24" i="21"/>
  <c r="E24" i="21"/>
  <c r="D23" i="21"/>
  <c r="E23" i="21" s="1"/>
  <c r="D21" i="21"/>
  <c r="E21" i="21" s="1"/>
  <c r="D20" i="21"/>
  <c r="E20" i="21" s="1"/>
  <c r="D19" i="21"/>
  <c r="E19" i="21" s="1"/>
  <c r="D18" i="21"/>
  <c r="E18" i="21"/>
  <c r="D15" i="21"/>
  <c r="E15" i="21"/>
  <c r="D14" i="21"/>
  <c r="E14" i="21" s="1"/>
  <c r="D13" i="21"/>
  <c r="E13" i="21" s="1"/>
  <c r="D12" i="21"/>
  <c r="E12" i="21"/>
  <c r="D11" i="21"/>
  <c r="E11" i="21"/>
  <c r="D10" i="21"/>
  <c r="E10" i="21" s="1"/>
  <c r="D32" i="20"/>
  <c r="E32" i="20" s="1"/>
  <c r="D31" i="20"/>
  <c r="E31" i="20"/>
  <c r="D30" i="20"/>
  <c r="E30" i="20"/>
  <c r="D29" i="20"/>
  <c r="E29" i="20" s="1"/>
  <c r="D28" i="20"/>
  <c r="E28" i="20" s="1"/>
  <c r="D25" i="20"/>
  <c r="E25" i="20"/>
  <c r="D24" i="20"/>
  <c r="E24" i="20"/>
  <c r="D23" i="20"/>
  <c r="E23" i="20" s="1"/>
  <c r="D21" i="20"/>
  <c r="E21" i="20" s="1"/>
  <c r="D20" i="20"/>
  <c r="E20" i="20"/>
  <c r="D19" i="20"/>
  <c r="E19" i="20" s="1"/>
  <c r="D18" i="20"/>
  <c r="E18" i="20" s="1"/>
  <c r="D15" i="20"/>
  <c r="E15" i="20" s="1"/>
  <c r="D14" i="20"/>
  <c r="E14" i="20"/>
  <c r="D13" i="20"/>
  <c r="E13" i="20" s="1"/>
  <c r="D12" i="20"/>
  <c r="E12" i="20" s="1"/>
  <c r="D11" i="20"/>
  <c r="E11" i="20" s="1"/>
  <c r="D10" i="20"/>
  <c r="E10" i="20"/>
  <c r="D32" i="19"/>
  <c r="E32" i="19" s="1"/>
  <c r="D31" i="19"/>
  <c r="E31" i="19" s="1"/>
  <c r="D30" i="19"/>
  <c r="E30" i="19" s="1"/>
  <c r="D29" i="19"/>
  <c r="E29" i="19" s="1"/>
  <c r="D28" i="19"/>
  <c r="E28" i="19"/>
  <c r="D25" i="19"/>
  <c r="E25" i="19"/>
  <c r="D24" i="19"/>
  <c r="E24" i="19" s="1"/>
  <c r="D23" i="19"/>
  <c r="E23" i="19" s="1"/>
  <c r="D21" i="19"/>
  <c r="E21" i="19" s="1"/>
  <c r="D20" i="19"/>
  <c r="E20" i="19" s="1"/>
  <c r="D19" i="19"/>
  <c r="E19" i="19" s="1"/>
  <c r="D18" i="19"/>
  <c r="E18" i="19" s="1"/>
  <c r="D15" i="19"/>
  <c r="E15" i="19"/>
  <c r="D14" i="19"/>
  <c r="E14" i="19" s="1"/>
  <c r="D13" i="19"/>
  <c r="E13" i="19" s="1"/>
  <c r="D12" i="19"/>
  <c r="E12" i="19" s="1"/>
  <c r="D11" i="19"/>
  <c r="E11" i="19"/>
  <c r="D10" i="19"/>
  <c r="E10" i="19" s="1"/>
  <c r="D32" i="18"/>
  <c r="E32" i="18" s="1"/>
  <c r="D31" i="18"/>
  <c r="E31" i="18" s="1"/>
  <c r="D30" i="18"/>
  <c r="E30" i="18"/>
  <c r="D29" i="18"/>
  <c r="E29" i="18" s="1"/>
  <c r="D28" i="18"/>
  <c r="E28" i="18" s="1"/>
  <c r="D25" i="18"/>
  <c r="E25" i="18" s="1"/>
  <c r="D24" i="18"/>
  <c r="E24" i="18"/>
  <c r="D23" i="18"/>
  <c r="E23" i="18" s="1"/>
  <c r="D21" i="18"/>
  <c r="E21" i="18" s="1"/>
  <c r="D20" i="18"/>
  <c r="E20" i="18" s="1"/>
  <c r="D19" i="18"/>
  <c r="E19" i="18"/>
  <c r="D18" i="18"/>
  <c r="E18" i="18"/>
  <c r="D15" i="18"/>
  <c r="E15" i="18"/>
  <c r="D14" i="18"/>
  <c r="E14" i="18" s="1"/>
  <c r="D13" i="18"/>
  <c r="E13" i="18"/>
  <c r="D12" i="18"/>
  <c r="E12" i="18"/>
  <c r="D11" i="18"/>
  <c r="E11" i="18"/>
  <c r="D10" i="18"/>
  <c r="E10" i="18" s="1"/>
  <c r="D32" i="17"/>
  <c r="E32" i="17" s="1"/>
  <c r="D31" i="17"/>
  <c r="E31" i="17"/>
  <c r="D30" i="17"/>
  <c r="E30" i="17"/>
  <c r="D29" i="17"/>
  <c r="E29" i="17" s="1"/>
  <c r="D28" i="17"/>
  <c r="E28" i="17" s="1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 s="1"/>
  <c r="D15" i="17"/>
  <c r="E15" i="17" s="1"/>
  <c r="D14" i="17"/>
  <c r="E14" i="17" s="1"/>
  <c r="D13" i="17"/>
  <c r="E13" i="17"/>
  <c r="D12" i="17"/>
  <c r="E12" i="17" s="1"/>
  <c r="D11" i="17"/>
  <c r="E11" i="17" s="1"/>
  <c r="D10" i="17"/>
  <c r="E10" i="17" s="1"/>
  <c r="D32" i="16"/>
  <c r="E32" i="16"/>
  <c r="D31" i="16"/>
  <c r="E31" i="16" s="1"/>
  <c r="D30" i="16"/>
  <c r="E30" i="16" s="1"/>
  <c r="D29" i="16"/>
  <c r="E29" i="16" s="1"/>
  <c r="D28" i="16"/>
  <c r="E28" i="16"/>
  <c r="E26" i="16"/>
  <c r="D25" i="16"/>
  <c r="E25" i="16"/>
  <c r="D24" i="16"/>
  <c r="E24" i="16" s="1"/>
  <c r="D23" i="16"/>
  <c r="E23" i="16" s="1"/>
  <c r="D21" i="16"/>
  <c r="E21" i="16" s="1"/>
  <c r="D20" i="16"/>
  <c r="E20" i="16" s="1"/>
  <c r="D19" i="16"/>
  <c r="E19" i="16" s="1"/>
  <c r="D18" i="16"/>
  <c r="E18" i="16" s="1"/>
  <c r="D15" i="16"/>
  <c r="E15" i="16"/>
  <c r="D14" i="16"/>
  <c r="E14" i="16" s="1"/>
  <c r="D13" i="16"/>
  <c r="E13" i="16" s="1"/>
  <c r="D12" i="16"/>
  <c r="E12" i="16" s="1"/>
  <c r="D11" i="16"/>
  <c r="E11" i="16"/>
  <c r="D10" i="16"/>
  <c r="E10" i="16" s="1"/>
  <c r="D32" i="15"/>
  <c r="E32" i="15" s="1"/>
  <c r="D31" i="15"/>
  <c r="E31" i="15" s="1"/>
  <c r="D30" i="15"/>
  <c r="E30" i="15"/>
  <c r="D29" i="15"/>
  <c r="E29" i="15" s="1"/>
  <c r="D28" i="15"/>
  <c r="E28" i="15" s="1"/>
  <c r="D25" i="15"/>
  <c r="E25" i="15" s="1"/>
  <c r="D24" i="15"/>
  <c r="E24" i="15"/>
  <c r="D23" i="15"/>
  <c r="E23" i="15" s="1"/>
  <c r="D21" i="15"/>
  <c r="E21" i="15" s="1"/>
  <c r="D20" i="15"/>
  <c r="E20" i="15" s="1"/>
  <c r="D19" i="15"/>
  <c r="E19" i="15"/>
  <c r="D18" i="15"/>
  <c r="E18" i="15"/>
  <c r="D15" i="15"/>
  <c r="E15" i="15"/>
  <c r="D14" i="15"/>
  <c r="E14" i="15" s="1"/>
  <c r="D13" i="15"/>
  <c r="E13" i="15"/>
  <c r="D12" i="15"/>
  <c r="E12" i="15"/>
  <c r="D11" i="15"/>
  <c r="E11" i="15"/>
  <c r="D10" i="15"/>
  <c r="E10" i="15" s="1"/>
  <c r="D32" i="14"/>
  <c r="E32" i="14" s="1"/>
  <c r="D31" i="14"/>
  <c r="E31" i="14"/>
  <c r="D30" i="14"/>
  <c r="E30" i="14"/>
  <c r="D29" i="14"/>
  <c r="E29" i="14" s="1"/>
  <c r="D28" i="14"/>
  <c r="E28" i="14" s="1"/>
  <c r="D25" i="14"/>
  <c r="E25" i="14"/>
  <c r="D24" i="14"/>
  <c r="E24" i="14"/>
  <c r="D23" i="14"/>
  <c r="E23" i="14" s="1"/>
  <c r="D21" i="14"/>
  <c r="E21" i="14" s="1"/>
  <c r="D20" i="14"/>
  <c r="E20" i="14"/>
  <c r="D19" i="14"/>
  <c r="E19" i="14" s="1"/>
  <c r="D18" i="14"/>
  <c r="E18" i="14" s="1"/>
  <c r="D15" i="14"/>
  <c r="E15" i="14" s="1"/>
  <c r="D14" i="14"/>
  <c r="E14" i="14"/>
  <c r="D13" i="14"/>
  <c r="E13" i="14" s="1"/>
  <c r="D12" i="14"/>
  <c r="E12" i="14" s="1"/>
  <c r="D11" i="14"/>
  <c r="E11" i="14" s="1"/>
  <c r="D32" i="13"/>
  <c r="E32" i="13"/>
  <c r="D31" i="13"/>
  <c r="E31" i="13" s="1"/>
  <c r="D30" i="13"/>
  <c r="E30" i="13" s="1"/>
  <c r="D29" i="13"/>
  <c r="E29" i="13" s="1"/>
  <c r="D28" i="13"/>
  <c r="E28" i="13"/>
  <c r="E27" i="13"/>
  <c r="D25" i="13"/>
  <c r="E25" i="13"/>
  <c r="D24" i="13"/>
  <c r="E24" i="13" s="1"/>
  <c r="D23" i="13"/>
  <c r="E23" i="13"/>
  <c r="D21" i="13"/>
  <c r="E21" i="13" s="1"/>
  <c r="D20" i="13"/>
  <c r="E20" i="13" s="1"/>
  <c r="D19" i="13"/>
  <c r="E19" i="13"/>
  <c r="D18" i="13"/>
  <c r="E18" i="13" s="1"/>
  <c r="D15" i="13"/>
  <c r="E15" i="13"/>
  <c r="D14" i="13"/>
  <c r="E14" i="13" s="1"/>
  <c r="D13" i="13"/>
  <c r="E13" i="13"/>
  <c r="D12" i="13"/>
  <c r="E12" i="13" s="1"/>
  <c r="D11" i="13"/>
  <c r="E11" i="13"/>
  <c r="D10" i="13"/>
  <c r="E10" i="13" s="1"/>
  <c r="D32" i="12"/>
  <c r="E32" i="12"/>
  <c r="D31" i="12"/>
  <c r="E31" i="12" s="1"/>
  <c r="D30" i="12"/>
  <c r="E30" i="12"/>
  <c r="D29" i="12"/>
  <c r="E29" i="12" s="1"/>
  <c r="D28" i="12"/>
  <c r="E28" i="12" s="1"/>
  <c r="D25" i="12"/>
  <c r="E25" i="12" s="1"/>
  <c r="D24" i="12"/>
  <c r="E24" i="12"/>
  <c r="D23" i="12"/>
  <c r="E23" i="12"/>
  <c r="D20" i="12"/>
  <c r="E20" i="12"/>
  <c r="D19" i="12"/>
  <c r="E19" i="12" s="1"/>
  <c r="D18" i="12"/>
  <c r="E18" i="12"/>
  <c r="E17" i="12"/>
  <c r="D15" i="12"/>
  <c r="E15" i="12" s="1"/>
  <c r="D14" i="12"/>
  <c r="E14" i="12"/>
  <c r="D13" i="12"/>
  <c r="E13" i="12" s="1"/>
  <c r="D12" i="12"/>
  <c r="E12" i="12"/>
  <c r="D11" i="12"/>
  <c r="E11" i="12" s="1"/>
  <c r="D10" i="12"/>
  <c r="E10" i="12"/>
  <c r="D32" i="11"/>
  <c r="E32" i="11" s="1"/>
  <c r="D31" i="11"/>
  <c r="E31" i="11"/>
  <c r="D30" i="11"/>
  <c r="E30" i="11" s="1"/>
  <c r="D29" i="11"/>
  <c r="E29" i="11"/>
  <c r="D28" i="11"/>
  <c r="E28" i="11" s="1"/>
  <c r="D25" i="11"/>
  <c r="E25" i="11" s="1"/>
  <c r="D24" i="11"/>
  <c r="E24" i="11"/>
  <c r="D23" i="11"/>
  <c r="E23" i="11" s="1"/>
  <c r="D21" i="11"/>
  <c r="E21" i="11" s="1"/>
  <c r="D20" i="11"/>
  <c r="E20" i="11" s="1"/>
  <c r="D19" i="11"/>
  <c r="E19" i="11" s="1"/>
  <c r="D18" i="11"/>
  <c r="E18" i="11"/>
  <c r="D15" i="11"/>
  <c r="E15" i="11" s="1"/>
  <c r="D14" i="11"/>
  <c r="E14" i="11"/>
  <c r="D13" i="11"/>
  <c r="E13" i="11" s="1"/>
  <c r="D12" i="11"/>
  <c r="E12" i="11"/>
  <c r="D11" i="11"/>
  <c r="E11" i="11" s="1"/>
  <c r="D10" i="11"/>
  <c r="E10" i="11"/>
  <c r="D32" i="10"/>
  <c r="E32" i="10" s="1"/>
  <c r="D31" i="10"/>
  <c r="E31" i="10" s="1"/>
  <c r="D30" i="10"/>
  <c r="E30" i="10"/>
  <c r="D29" i="10"/>
  <c r="E29" i="10"/>
  <c r="D28" i="10"/>
  <c r="E28" i="10" s="1"/>
  <c r="D25" i="10"/>
  <c r="E25" i="10"/>
  <c r="D24" i="10"/>
  <c r="E24" i="10"/>
  <c r="D23" i="10"/>
  <c r="E23" i="10"/>
  <c r="D21" i="10"/>
  <c r="E21" i="10" s="1"/>
  <c r="D20" i="10"/>
  <c r="E20" i="10" s="1"/>
  <c r="D19" i="10"/>
  <c r="E19" i="10" s="1"/>
  <c r="D18" i="10"/>
  <c r="E18" i="10" s="1"/>
  <c r="D15" i="10"/>
  <c r="E15" i="10" s="1"/>
  <c r="D14" i="10"/>
  <c r="E14" i="10"/>
  <c r="D13" i="10"/>
  <c r="E13" i="10" s="1"/>
  <c r="D12" i="10"/>
  <c r="E12" i="10"/>
  <c r="D11" i="10"/>
  <c r="E11" i="10" s="1"/>
  <c r="D10" i="10"/>
  <c r="E10" i="10"/>
  <c r="D32" i="9"/>
  <c r="E32" i="9" s="1"/>
  <c r="D31" i="9"/>
  <c r="E31" i="9"/>
  <c r="D30" i="9"/>
  <c r="E30" i="9" s="1"/>
  <c r="D29" i="9"/>
  <c r="E29" i="9"/>
  <c r="D28" i="9"/>
  <c r="E28" i="9" s="1"/>
  <c r="D25" i="9"/>
  <c r="E25" i="9" s="1"/>
  <c r="D24" i="9"/>
  <c r="E24" i="9"/>
  <c r="D23" i="9"/>
  <c r="E23" i="9"/>
  <c r="D21" i="9"/>
  <c r="E21" i="9" s="1"/>
  <c r="D20" i="9"/>
  <c r="E20" i="9" s="1"/>
  <c r="D19" i="9"/>
  <c r="E19" i="9"/>
  <c r="D18" i="9"/>
  <c r="E18" i="9" s="1"/>
  <c r="D15" i="9"/>
  <c r="E15" i="9"/>
  <c r="D14" i="9"/>
  <c r="E14" i="9" s="1"/>
  <c r="D13" i="9"/>
  <c r="E13" i="9"/>
  <c r="D12" i="9"/>
  <c r="E12" i="9" s="1"/>
  <c r="D11" i="9"/>
  <c r="E11" i="9"/>
  <c r="D10" i="9"/>
  <c r="E10" i="9" s="1"/>
  <c r="D32" i="8"/>
  <c r="E32" i="8" s="1"/>
  <c r="D31" i="8"/>
  <c r="E31" i="8"/>
  <c r="D30" i="8"/>
  <c r="E30" i="8"/>
  <c r="D29" i="8"/>
  <c r="E29" i="8" s="1"/>
  <c r="D28" i="8"/>
  <c r="E28" i="8"/>
  <c r="D25" i="8"/>
  <c r="E25" i="8"/>
  <c r="D24" i="8"/>
  <c r="E24" i="8"/>
  <c r="D23" i="8"/>
  <c r="E23" i="8" s="1"/>
  <c r="D21" i="8"/>
  <c r="E21" i="8" s="1"/>
  <c r="D20" i="8"/>
  <c r="E20" i="8"/>
  <c r="D19" i="8"/>
  <c r="E19" i="8" s="1"/>
  <c r="D18" i="8"/>
  <c r="E18" i="8"/>
  <c r="D15" i="8"/>
  <c r="E15" i="8" s="1"/>
  <c r="D14" i="8"/>
  <c r="E14" i="8"/>
  <c r="D13" i="8"/>
  <c r="E13" i="8" s="1"/>
  <c r="D12" i="8"/>
  <c r="E12" i="8"/>
  <c r="D11" i="8"/>
  <c r="E11" i="8" s="1"/>
  <c r="D10" i="8"/>
  <c r="E10" i="8"/>
  <c r="D32" i="7"/>
  <c r="E32" i="7" s="1"/>
  <c r="D11" i="7"/>
  <c r="E11" i="7"/>
  <c r="D12" i="7"/>
  <c r="E12" i="7" s="1"/>
  <c r="D13" i="7"/>
  <c r="E13" i="7"/>
  <c r="D14" i="7"/>
  <c r="E14" i="7" s="1"/>
  <c r="D15" i="7"/>
  <c r="E15" i="7" s="1"/>
  <c r="D18" i="7"/>
  <c r="E18" i="7" s="1"/>
  <c r="D19" i="7"/>
  <c r="E19" i="7" s="1"/>
  <c r="D20" i="7"/>
  <c r="E20" i="7"/>
  <c r="D23" i="7"/>
  <c r="E23" i="7"/>
  <c r="D25" i="7"/>
  <c r="E25" i="7" s="1"/>
  <c r="D28" i="7"/>
  <c r="E28" i="7" s="1"/>
  <c r="D29" i="7"/>
  <c r="E29" i="7" s="1"/>
  <c r="D30" i="7"/>
  <c r="E30" i="7"/>
  <c r="D31" i="7"/>
  <c r="E31" i="7"/>
  <c r="D10" i="7"/>
  <c r="E10" i="7" s="1"/>
  <c r="P12" i="40"/>
  <c r="P18" i="40"/>
  <c r="P16" i="40"/>
  <c r="P36" i="40"/>
  <c r="P35" i="40"/>
  <c r="P19" i="40"/>
  <c r="P27" i="40"/>
  <c r="P24" i="40"/>
  <c r="P22" i="40"/>
  <c r="P14" i="40"/>
  <c r="P13" i="40"/>
  <c r="P17" i="40"/>
  <c r="P26" i="40"/>
  <c r="P23" i="40"/>
  <c r="P21" i="40"/>
  <c r="H37" i="40" l="1"/>
  <c r="Q37" i="40"/>
  <c r="G32" i="40"/>
  <c r="G30" i="40"/>
  <c r="Q30" i="40" s="1"/>
  <c r="G21" i="40"/>
  <c r="Q21" i="40" s="1"/>
  <c r="G23" i="40"/>
  <c r="Q23" i="40" s="1"/>
  <c r="G20" i="40"/>
  <c r="Q20" i="40" s="1"/>
  <c r="G15" i="40"/>
  <c r="Q15" i="40" s="1"/>
  <c r="G35" i="40"/>
  <c r="G34" i="40"/>
  <c r="Q34" i="40" s="1"/>
  <c r="G29" i="40"/>
  <c r="G27" i="40"/>
  <c r="Q27" i="40" s="1"/>
  <c r="G25" i="40"/>
  <c r="Q25" i="40" s="1"/>
  <c r="G22" i="40"/>
  <c r="Q22" i="40" s="1"/>
  <c r="G19" i="40"/>
  <c r="Q19" i="40" s="1"/>
  <c r="G18" i="40"/>
  <c r="Q18" i="40" s="1"/>
  <c r="G17" i="40"/>
  <c r="Q17" i="40" s="1"/>
  <c r="G16" i="40"/>
  <c r="Q16" i="40" s="1"/>
  <c r="Q14" i="40"/>
  <c r="Q13" i="40"/>
  <c r="Q12" i="40"/>
  <c r="H38" i="40"/>
  <c r="G36" i="40"/>
  <c r="Q36" i="40" s="1"/>
  <c r="G33" i="40"/>
  <c r="Q33" i="40" s="1"/>
  <c r="G31" i="40"/>
  <c r="Q31" i="40" s="1"/>
  <c r="G28" i="40"/>
  <c r="Q28" i="40" s="1"/>
  <c r="G26" i="40"/>
  <c r="Q26" i="40" s="1"/>
  <c r="G24" i="40"/>
  <c r="Q24" i="40" s="1"/>
  <c r="Q35" i="40" l="1"/>
  <c r="L36" i="40"/>
  <c r="L37" i="40" s="1"/>
  <c r="L30" i="40"/>
  <c r="L31" i="40" s="1"/>
  <c r="Q11" i="40"/>
  <c r="Q40" i="40" s="1"/>
  <c r="L12" i="40"/>
  <c r="L13" i="40" s="1"/>
  <c r="H32" i="40"/>
  <c r="Q32" i="40"/>
  <c r="H29" i="40"/>
  <c r="Q29" i="40"/>
  <c r="H18" i="40"/>
  <c r="H13" i="40"/>
  <c r="H15" i="40"/>
  <c r="H17" i="40"/>
  <c r="H19" i="40"/>
  <c r="H20" i="40"/>
  <c r="H21" i="40"/>
  <c r="H22" i="40"/>
  <c r="H23" i="40"/>
  <c r="H25" i="40"/>
  <c r="H27" i="40"/>
  <c r="H30" i="40"/>
  <c r="H34" i="40"/>
  <c r="H35" i="40"/>
  <c r="L25" i="40"/>
  <c r="H36" i="40"/>
  <c r="H33" i="40"/>
  <c r="H31" i="40"/>
  <c r="H28" i="40"/>
  <c r="H26" i="40"/>
  <c r="H24" i="40"/>
  <c r="H16" i="40"/>
  <c r="H14" i="40"/>
  <c r="H12" i="40"/>
  <c r="Q43" i="40" l="1"/>
  <c r="Q41" i="40"/>
</calcChain>
</file>

<file path=xl/sharedStrings.xml><?xml version="1.0" encoding="utf-8"?>
<sst xmlns="http://schemas.openxmlformats.org/spreadsheetml/2006/main" count="674" uniqueCount="61">
  <si>
    <t>Tabla N° 1</t>
  </si>
  <si>
    <t>Tabla N° 2</t>
  </si>
  <si>
    <t>Control avance diario con proyección mensual.</t>
  </si>
  <si>
    <t>Día</t>
  </si>
  <si>
    <t>Fecha</t>
  </si>
  <si>
    <t>Hora</t>
  </si>
  <si>
    <t>Control parcial semanal</t>
  </si>
  <si>
    <t>Meta</t>
  </si>
  <si>
    <t>Proy con avance</t>
  </si>
  <si>
    <t>l/s</t>
  </si>
  <si>
    <t xml:space="preserve"> 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</si>
  <si>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</si>
  <si>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</si>
  <si>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</si>
  <si>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</si>
  <si>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</si>
  <si>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</si>
  <si>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</si>
  <si>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</si>
  <si>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</si>
  <si>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</si>
  <si>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</si>
  <si>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</si>
  <si>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</si>
  <si>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</si>
  <si>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6 de febrero 2024</t>
  </si>
  <si>
    <t>7 de febrero 2024</t>
  </si>
  <si>
    <t>8 de febrero 2024</t>
  </si>
  <si>
    <t>9 de febrero 2024</t>
  </si>
  <si>
    <t>LIMPIEZA DE FILTRO POR 1 HORA</t>
  </si>
  <si>
    <t>17 de febrero 2025</t>
  </si>
  <si>
    <t>16 de febrero 2025</t>
  </si>
  <si>
    <t>15 de febrero 2025</t>
  </si>
  <si>
    <t>14 de febrero 2025</t>
  </si>
  <si>
    <t>13 de febrero 2025</t>
  </si>
  <si>
    <t>12 de febrero 2025</t>
  </si>
  <si>
    <t>11 de febrero 2025</t>
  </si>
  <si>
    <t>10 de febrero 2025</t>
  </si>
  <si>
    <t>18 de febrero 2025</t>
  </si>
  <si>
    <t>19  de febrero 2025</t>
  </si>
  <si>
    <t>20 de febrero 2025</t>
  </si>
  <si>
    <t>21 de febrero 2025</t>
  </si>
  <si>
    <t>22 de febrero 2025</t>
  </si>
  <si>
    <t>23 de febrero 2025</t>
  </si>
  <si>
    <t>24 de febrero 2025</t>
  </si>
  <si>
    <t>25 de febrero 2025</t>
  </si>
  <si>
    <t>26  de febrero 2025</t>
  </si>
  <si>
    <t>27 de febrero 2025</t>
  </si>
  <si>
    <t>28 de febrero 2025</t>
  </si>
  <si>
    <t>m3/d</t>
  </si>
  <si>
    <t>m3/mes  --&gt;</t>
  </si>
  <si>
    <t>m3/mes</t>
  </si>
  <si>
    <t>Aporte  1 al 2 de Febrero</t>
  </si>
  <si>
    <t>Aporte  3 al 9 de Febrero</t>
  </si>
  <si>
    <t>Aporte 10 al 16 de Febrero</t>
  </si>
  <si>
    <t>Aporte  17 al 23 de Febrero</t>
  </si>
  <si>
    <t>Aporte 24 al 28 de Febrero</t>
  </si>
  <si>
    <t>Resumen Lectura Medidor de Salida desde Tranque La Ola hacia Río La Ola</t>
  </si>
  <si>
    <t>Registro, m3</t>
  </si>
  <si>
    <t>Caudal liberado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</si>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</sst>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3" fontId="1" fillId="6" borderId="1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/>
    </xf>
    <xf numFmtId="15" fontId="9" fillId="2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4" borderId="37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8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zoomScale="80" zoomScaleNormal="80" workbookViewId="0">
      <selection activeCell="O8" sqref="O8:O9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10.6328125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57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2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4" t="s">
        <v>3</v>
      </c>
      <c r="D8" s="114" t="s">
        <v>4</v>
      </c>
      <c r="E8" s="114" t="s">
        <v>5</v>
      </c>
      <c r="F8" s="114" t="s">
        <v>58</v>
      </c>
      <c r="G8" s="118" t="s">
        <v>59</v>
      </c>
      <c r="H8" s="119"/>
      <c r="I8" s="1"/>
      <c r="J8" s="1"/>
      <c r="K8" s="60" t="s">
        <v>6</v>
      </c>
      <c r="L8" s="64"/>
      <c r="M8" s="64"/>
      <c r="N8" s="64"/>
      <c r="O8" s="150" t="s">
        <v>60</v>
      </c>
      <c r="P8" s="114" t="s">
        <v>7</v>
      </c>
      <c r="Q8" s="116" t="s">
        <v>8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5"/>
      <c r="D9" s="115"/>
      <c r="E9" s="115"/>
      <c r="F9" s="115"/>
      <c r="G9" s="120"/>
      <c r="H9" s="121"/>
      <c r="I9" s="1"/>
      <c r="J9" s="1"/>
      <c r="K9" s="1"/>
      <c r="L9" s="64"/>
      <c r="M9" s="64"/>
      <c r="N9" s="64"/>
      <c r="O9" s="151"/>
      <c r="P9" s="115"/>
      <c r="Q9" s="117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45688</v>
      </c>
      <c r="E10" s="82">
        <v>0.33333333333333331</v>
      </c>
      <c r="F10" s="83">
        <v>4238793</v>
      </c>
      <c r="G10" s="69" t="s">
        <v>49</v>
      </c>
      <c r="H10" s="69" t="s">
        <v>9</v>
      </c>
      <c r="I10" s="1"/>
      <c r="J10" s="1"/>
      <c r="K10" s="1"/>
      <c r="L10" s="64"/>
      <c r="M10" s="64"/>
      <c r="N10" s="64"/>
      <c r="O10" s="79" t="s">
        <v>9</v>
      </c>
      <c r="P10" s="46" t="s">
        <v>49</v>
      </c>
      <c r="Q10" s="79" t="s">
        <v>49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45689</v>
      </c>
      <c r="E11" s="61">
        <v>0.33333333333333331</v>
      </c>
      <c r="F11" s="49">
        <f>'Día 1'!C16</f>
        <v>4241744</v>
      </c>
      <c r="G11" s="49">
        <f>F11-F10</f>
        <v>2951</v>
      </c>
      <c r="H11" s="50">
        <f>G11*1000/24/60/60</f>
        <v>34.155092592592595</v>
      </c>
      <c r="I11" s="1"/>
      <c r="J11" s="1"/>
      <c r="K11" s="111" t="s">
        <v>52</v>
      </c>
      <c r="L11" s="112"/>
      <c r="M11" s="113"/>
      <c r="O11" s="49">
        <v>30</v>
      </c>
      <c r="P11" s="49">
        <f>O11*60*60*24/1000</f>
        <v>2592</v>
      </c>
      <c r="Q11" s="49">
        <f>G11</f>
        <v>2951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45690</v>
      </c>
      <c r="E12" s="61">
        <v>0.33333333333333331</v>
      </c>
      <c r="F12" s="49">
        <f>'Día 2'!C16</f>
        <v>4244725</v>
      </c>
      <c r="G12" s="49">
        <f>F12-F11</f>
        <v>2981</v>
      </c>
      <c r="H12" s="50">
        <f>G12*1000/24/60/60</f>
        <v>34.50231481481481</v>
      </c>
      <c r="I12" s="1"/>
      <c r="K12" s="62"/>
      <c r="L12" s="68">
        <f>SUM(G11:G12)</f>
        <v>5932</v>
      </c>
      <c r="M12" s="70" t="s">
        <v>49</v>
      </c>
      <c r="N12" s="67"/>
      <c r="O12" s="49">
        <v>30</v>
      </c>
      <c r="P12" s="49">
        <f t="shared" ref="P12:P38" si="0">O12*60*60*24/1000</f>
        <v>2592</v>
      </c>
      <c r="Q12" s="49">
        <f t="shared" ref="Q12:Q38" si="1">G12</f>
        <v>2981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45691</v>
      </c>
      <c r="E13" s="61">
        <v>0.33333333333333331</v>
      </c>
      <c r="F13" s="49">
        <f>'Día 3'!C16</f>
        <v>4247647</v>
      </c>
      <c r="G13" s="49">
        <f>F13-F12</f>
        <v>2922</v>
      </c>
      <c r="H13" s="50">
        <f t="shared" ref="H13:H38" si="2">G13*1000/24/60/60</f>
        <v>33.819444444444443</v>
      </c>
      <c r="I13" s="1"/>
      <c r="J13" s="1"/>
      <c r="K13" s="62"/>
      <c r="L13" s="73">
        <f>L12*1000/2/24/60/60</f>
        <v>34.328703703703702</v>
      </c>
      <c r="M13" s="73" t="s">
        <v>9</v>
      </c>
      <c r="N13" s="67"/>
      <c r="O13" s="49">
        <v>30</v>
      </c>
      <c r="P13" s="49">
        <f t="shared" si="0"/>
        <v>2592</v>
      </c>
      <c r="Q13" s="49">
        <f t="shared" si="1"/>
        <v>2922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45692</v>
      </c>
      <c r="E14" s="61">
        <v>0.33333333333333331</v>
      </c>
      <c r="F14" s="49">
        <f>'Día 4'!C16</f>
        <v>4250543</v>
      </c>
      <c r="G14" s="49">
        <f>F14-F13</f>
        <v>2896</v>
      </c>
      <c r="H14" s="50">
        <f t="shared" si="2"/>
        <v>33.518518518518519</v>
      </c>
      <c r="I14" s="1"/>
      <c r="J14" s="1"/>
      <c r="K14" s="63"/>
      <c r="L14" s="71"/>
      <c r="M14" s="72"/>
      <c r="N14" s="67"/>
      <c r="O14" s="49">
        <v>30</v>
      </c>
      <c r="P14" s="49">
        <f t="shared" si="0"/>
        <v>2592</v>
      </c>
      <c r="Q14" s="49">
        <f t="shared" si="1"/>
        <v>2896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45693</v>
      </c>
      <c r="E15" s="61">
        <v>0.33333333333333331</v>
      </c>
      <c r="F15" s="49">
        <f>'Día 5'!C16</f>
        <v>4253440</v>
      </c>
      <c r="G15" s="49">
        <f t="shared" ref="G15:G37" si="3">F15-F14</f>
        <v>2897</v>
      </c>
      <c r="H15" s="50">
        <f t="shared" si="2"/>
        <v>33.530092592592588</v>
      </c>
      <c r="I15" s="1"/>
      <c r="J15" s="1"/>
      <c r="K15" s="1"/>
      <c r="L15" s="68"/>
      <c r="M15" s="66"/>
      <c r="N15" s="67"/>
      <c r="O15" s="49">
        <v>30</v>
      </c>
      <c r="P15" s="49">
        <f t="shared" si="0"/>
        <v>2592</v>
      </c>
      <c r="Q15" s="49">
        <f t="shared" si="1"/>
        <v>2897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45694</v>
      </c>
      <c r="E16" s="61">
        <v>0.33333333333333331</v>
      </c>
      <c r="F16" s="49">
        <f>'DÍa 6'!C16</f>
        <v>4256331</v>
      </c>
      <c r="G16" s="49">
        <f t="shared" si="3"/>
        <v>2891</v>
      </c>
      <c r="H16" s="50">
        <f t="shared" si="2"/>
        <v>33.460648148148145</v>
      </c>
      <c r="I16" s="1"/>
      <c r="J16" s="1"/>
      <c r="K16" s="1"/>
      <c r="L16" s="68"/>
      <c r="M16" s="66"/>
      <c r="N16" s="67"/>
      <c r="O16" s="49">
        <v>30</v>
      </c>
      <c r="P16" s="49">
        <f t="shared" si="0"/>
        <v>2592</v>
      </c>
      <c r="Q16" s="49">
        <f t="shared" si="1"/>
        <v>2891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45695</v>
      </c>
      <c r="E17" s="61">
        <v>0.33333333333333331</v>
      </c>
      <c r="F17" s="49">
        <f>'Día 7'!C16</f>
        <v>4259193</v>
      </c>
      <c r="G17" s="49">
        <f t="shared" si="3"/>
        <v>2862</v>
      </c>
      <c r="H17" s="50">
        <f t="shared" si="2"/>
        <v>33.125</v>
      </c>
      <c r="I17" s="1"/>
      <c r="J17" s="1"/>
      <c r="K17" s="111" t="s">
        <v>53</v>
      </c>
      <c r="L17" s="112"/>
      <c r="M17" s="113"/>
      <c r="N17" s="67"/>
      <c r="O17" s="49">
        <v>30</v>
      </c>
      <c r="P17" s="49">
        <f t="shared" si="0"/>
        <v>2592</v>
      </c>
      <c r="Q17" s="49">
        <f t="shared" si="1"/>
        <v>2862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45696</v>
      </c>
      <c r="E18" s="61">
        <v>0.33333333333333331</v>
      </c>
      <c r="F18" s="49">
        <f>'Día 8'!C16</f>
        <v>4262023</v>
      </c>
      <c r="G18" s="49">
        <f t="shared" si="3"/>
        <v>2830</v>
      </c>
      <c r="H18" s="50">
        <f t="shared" si="2"/>
        <v>32.754629629629633</v>
      </c>
      <c r="I18" s="1"/>
      <c r="K18" s="62"/>
      <c r="L18" s="68">
        <f>SUM(G13:G19)</f>
        <v>20192</v>
      </c>
      <c r="M18" s="70" t="s">
        <v>49</v>
      </c>
      <c r="N18" s="67"/>
      <c r="O18" s="49">
        <v>30</v>
      </c>
      <c r="P18" s="49">
        <f t="shared" si="0"/>
        <v>2592</v>
      </c>
      <c r="Q18" s="49">
        <f t="shared" si="1"/>
        <v>2830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45697</v>
      </c>
      <c r="E19" s="61">
        <v>0.33333333333333331</v>
      </c>
      <c r="F19" s="49">
        <f>'Día 9'!C16</f>
        <v>4264917</v>
      </c>
      <c r="G19" s="49">
        <f t="shared" si="3"/>
        <v>2894</v>
      </c>
      <c r="H19" s="50">
        <f t="shared" si="2"/>
        <v>33.495370370370367</v>
      </c>
      <c r="I19" s="1"/>
      <c r="J19" s="1"/>
      <c r="K19" s="62"/>
      <c r="L19" s="73">
        <f>L18*1000/7/24/60/60</f>
        <v>33.386243386243386</v>
      </c>
      <c r="M19" s="73" t="s">
        <v>9</v>
      </c>
      <c r="N19" s="67"/>
      <c r="O19" s="49">
        <v>30</v>
      </c>
      <c r="P19" s="49">
        <f t="shared" si="0"/>
        <v>2592</v>
      </c>
      <c r="Q19" s="49">
        <f t="shared" si="1"/>
        <v>2894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45698</v>
      </c>
      <c r="E20" s="61">
        <v>0.33333333333333331</v>
      </c>
      <c r="F20" s="49">
        <f>'Día 10'!C16</f>
        <v>4267811</v>
      </c>
      <c r="G20" s="49">
        <f t="shared" si="3"/>
        <v>2894</v>
      </c>
      <c r="H20" s="50">
        <f t="shared" si="2"/>
        <v>33.495370370370367</v>
      </c>
      <c r="I20" s="1"/>
      <c r="J20" s="1"/>
      <c r="K20" s="63"/>
      <c r="L20" s="71"/>
      <c r="M20" s="72"/>
      <c r="N20" s="67"/>
      <c r="O20" s="49">
        <v>30</v>
      </c>
      <c r="P20" s="49">
        <f t="shared" si="0"/>
        <v>2592</v>
      </c>
      <c r="Q20" s="49">
        <f t="shared" si="1"/>
        <v>2894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45699</v>
      </c>
      <c r="E21" s="61">
        <v>0.33333333333333331</v>
      </c>
      <c r="F21" s="49">
        <f>'Día 11'!C16</f>
        <v>4270637</v>
      </c>
      <c r="G21" s="49">
        <f t="shared" si="3"/>
        <v>2826</v>
      </c>
      <c r="H21" s="50">
        <f t="shared" si="2"/>
        <v>32.708333333333336</v>
      </c>
      <c r="I21" s="1"/>
      <c r="J21" s="1"/>
      <c r="K21" s="1"/>
      <c r="L21" s="65"/>
      <c r="M21" s="66"/>
      <c r="N21" s="67"/>
      <c r="O21" s="49">
        <v>30</v>
      </c>
      <c r="P21" s="49">
        <f t="shared" si="0"/>
        <v>2592</v>
      </c>
      <c r="Q21" s="49">
        <f t="shared" si="1"/>
        <v>2826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45700</v>
      </c>
      <c r="E22" s="61">
        <v>0.33333333333333331</v>
      </c>
      <c r="F22" s="49">
        <f>'Día 12'!C16</f>
        <v>4273469</v>
      </c>
      <c r="G22" s="49">
        <f t="shared" si="3"/>
        <v>2832</v>
      </c>
      <c r="H22" s="50">
        <f t="shared" si="2"/>
        <v>32.777777777777779</v>
      </c>
      <c r="I22" s="1"/>
      <c r="J22" s="1"/>
      <c r="K22" s="1"/>
      <c r="L22" s="65"/>
      <c r="M22" s="66"/>
      <c r="N22" s="67"/>
      <c r="O22" s="49">
        <v>30</v>
      </c>
      <c r="P22" s="49">
        <f t="shared" si="0"/>
        <v>2592</v>
      </c>
      <c r="Q22" s="49">
        <f t="shared" si="1"/>
        <v>2832</v>
      </c>
      <c r="R22" s="1"/>
      <c r="S22" s="1" t="s">
        <v>10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45701</v>
      </c>
      <c r="E23" s="61">
        <v>0.33333333333333331</v>
      </c>
      <c r="F23" s="49">
        <f>'Día 13'!C16</f>
        <v>4276317</v>
      </c>
      <c r="G23" s="49">
        <f t="shared" si="3"/>
        <v>2848</v>
      </c>
      <c r="H23" s="50">
        <f t="shared" si="2"/>
        <v>32.962962962962962</v>
      </c>
      <c r="I23" s="1"/>
      <c r="J23" s="1"/>
      <c r="K23" s="111" t="s">
        <v>54</v>
      </c>
      <c r="L23" s="112"/>
      <c r="M23" s="113"/>
      <c r="N23" s="67"/>
      <c r="O23" s="49">
        <v>30</v>
      </c>
      <c r="P23" s="49">
        <f t="shared" si="0"/>
        <v>2592</v>
      </c>
      <c r="Q23" s="49">
        <f t="shared" si="1"/>
        <v>2848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45702</v>
      </c>
      <c r="E24" s="61">
        <v>0.33333333333333331</v>
      </c>
      <c r="F24" s="49">
        <f>'Día 14'!C16</f>
        <v>4279104</v>
      </c>
      <c r="G24" s="49">
        <f t="shared" si="3"/>
        <v>2787</v>
      </c>
      <c r="H24" s="50">
        <f t="shared" si="2"/>
        <v>32.256944444444443</v>
      </c>
      <c r="I24" s="1"/>
      <c r="K24" s="62"/>
      <c r="L24" s="68">
        <f>SUM(G20:G26)</f>
        <v>19621</v>
      </c>
      <c r="M24" s="70" t="s">
        <v>49</v>
      </c>
      <c r="N24" s="67"/>
      <c r="O24" s="49">
        <v>30</v>
      </c>
      <c r="P24" s="49">
        <f t="shared" si="0"/>
        <v>2592</v>
      </c>
      <c r="Q24" s="49">
        <f t="shared" si="1"/>
        <v>2787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45703</v>
      </c>
      <c r="E25" s="61">
        <v>0.33333333333333331</v>
      </c>
      <c r="F25" s="49">
        <f>'Día 15'!C16</f>
        <v>4281848</v>
      </c>
      <c r="G25" s="49">
        <f t="shared" si="3"/>
        <v>2744</v>
      </c>
      <c r="H25" s="50">
        <f t="shared" si="2"/>
        <v>31.759259259259256</v>
      </c>
      <c r="I25" s="1"/>
      <c r="J25" s="1"/>
      <c r="K25" s="62"/>
      <c r="L25" s="73">
        <f>L24*1000/7/24/60/60</f>
        <v>32.442129629629633</v>
      </c>
      <c r="M25" s="73" t="s">
        <v>9</v>
      </c>
      <c r="N25" s="67"/>
      <c r="O25" s="49">
        <v>30</v>
      </c>
      <c r="P25" s="49">
        <f t="shared" si="0"/>
        <v>2592</v>
      </c>
      <c r="Q25" s="49">
        <f t="shared" si="1"/>
        <v>2744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45704</v>
      </c>
      <c r="E26" s="61">
        <v>0.33333333333333331</v>
      </c>
      <c r="F26" s="49">
        <f>'Día 16'!C16</f>
        <v>4284538</v>
      </c>
      <c r="G26" s="49">
        <f t="shared" si="3"/>
        <v>2690</v>
      </c>
      <c r="H26" s="50">
        <f t="shared" si="2"/>
        <v>31.134259259259256</v>
      </c>
      <c r="I26" s="1"/>
      <c r="J26" s="1"/>
      <c r="K26" s="63"/>
      <c r="L26" s="71"/>
      <c r="M26" s="72"/>
      <c r="N26" s="67"/>
      <c r="O26" s="49">
        <v>30</v>
      </c>
      <c r="P26" s="49">
        <f t="shared" si="0"/>
        <v>2592</v>
      </c>
      <c r="Q26" s="49">
        <f t="shared" si="1"/>
        <v>2690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45705</v>
      </c>
      <c r="E27" s="61">
        <v>0.33333333333333331</v>
      </c>
      <c r="F27" s="49">
        <f>'Día 17'!C16</f>
        <v>4287219</v>
      </c>
      <c r="G27" s="49">
        <f t="shared" si="3"/>
        <v>2681</v>
      </c>
      <c r="H27" s="50">
        <f t="shared" si="2"/>
        <v>31.030092592592592</v>
      </c>
      <c r="I27" s="1"/>
      <c r="J27" s="1"/>
      <c r="K27" s="1"/>
      <c r="L27" s="65"/>
      <c r="M27" s="66"/>
      <c r="N27" s="67"/>
      <c r="O27" s="49">
        <v>30</v>
      </c>
      <c r="P27" s="49">
        <f t="shared" si="0"/>
        <v>2592</v>
      </c>
      <c r="Q27" s="49">
        <f t="shared" si="1"/>
        <v>2681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45706</v>
      </c>
      <c r="E28" s="61">
        <v>0.33333333333333331</v>
      </c>
      <c r="F28" s="49">
        <f>'Día 18'!C16</f>
        <v>4289862</v>
      </c>
      <c r="G28" s="49">
        <f t="shared" si="3"/>
        <v>2643</v>
      </c>
      <c r="H28" s="50">
        <f t="shared" si="2"/>
        <v>30.590277777777779</v>
      </c>
      <c r="I28" s="1"/>
      <c r="J28" s="1"/>
      <c r="K28" s="1"/>
      <c r="L28" s="65"/>
      <c r="M28" s="66"/>
      <c r="N28" s="67"/>
      <c r="O28" s="49">
        <v>30</v>
      </c>
      <c r="P28" s="49">
        <f t="shared" si="0"/>
        <v>2592</v>
      </c>
      <c r="Q28" s="49">
        <f t="shared" si="1"/>
        <v>2643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45707</v>
      </c>
      <c r="E29" s="61">
        <v>0.33333333333333331</v>
      </c>
      <c r="F29" s="49">
        <f>'Día 19'!C16</f>
        <v>4292525</v>
      </c>
      <c r="G29" s="49">
        <f t="shared" si="3"/>
        <v>2663</v>
      </c>
      <c r="H29" s="50">
        <f t="shared" si="2"/>
        <v>30.821759259259256</v>
      </c>
      <c r="I29" s="1"/>
      <c r="J29" s="1"/>
      <c r="K29" s="111" t="s">
        <v>55</v>
      </c>
      <c r="L29" s="112"/>
      <c r="M29" s="113"/>
      <c r="N29" s="67"/>
      <c r="O29" s="49">
        <v>30</v>
      </c>
      <c r="P29" s="49">
        <f t="shared" si="0"/>
        <v>2592</v>
      </c>
      <c r="Q29" s="49">
        <f t="shared" si="1"/>
        <v>2663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45708</v>
      </c>
      <c r="E30" s="61">
        <v>0.33333333333333331</v>
      </c>
      <c r="F30" s="49">
        <f>'Día 20'!C16</f>
        <v>4295170</v>
      </c>
      <c r="G30" s="49">
        <f t="shared" si="3"/>
        <v>2645</v>
      </c>
      <c r="H30" s="50">
        <f t="shared" si="2"/>
        <v>30.613425925925924</v>
      </c>
      <c r="I30" s="1"/>
      <c r="K30" s="62"/>
      <c r="L30" s="68">
        <f>SUM(G27:G33)</f>
        <v>18561</v>
      </c>
      <c r="M30" s="70" t="s">
        <v>49</v>
      </c>
      <c r="N30" s="67"/>
      <c r="O30" s="49">
        <v>30</v>
      </c>
      <c r="P30" s="49">
        <f t="shared" si="0"/>
        <v>2592</v>
      </c>
      <c r="Q30" s="49">
        <f t="shared" si="1"/>
        <v>2645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45709</v>
      </c>
      <c r="E31" s="61">
        <v>0.33333333333333331</v>
      </c>
      <c r="F31" s="49">
        <f>'Día 21'!C16</f>
        <v>4297778</v>
      </c>
      <c r="G31" s="49">
        <f t="shared" si="3"/>
        <v>2608</v>
      </c>
      <c r="H31" s="50">
        <f t="shared" si="2"/>
        <v>30.185185185185183</v>
      </c>
      <c r="I31" s="1"/>
      <c r="J31" s="1"/>
      <c r="K31" s="62"/>
      <c r="L31" s="73">
        <f>L30*1000/7/24/60/60</f>
        <v>30.689484126984123</v>
      </c>
      <c r="M31" s="73" t="s">
        <v>9</v>
      </c>
      <c r="N31" s="67"/>
      <c r="O31" s="49">
        <v>30</v>
      </c>
      <c r="P31" s="49">
        <f t="shared" si="0"/>
        <v>2592</v>
      </c>
      <c r="Q31" s="49">
        <f t="shared" si="1"/>
        <v>2608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45710</v>
      </c>
      <c r="E32" s="61">
        <v>0.33333333333333331</v>
      </c>
      <c r="F32" s="49">
        <f>'Día 22'!C16</f>
        <v>4300418</v>
      </c>
      <c r="G32" s="49">
        <f t="shared" si="3"/>
        <v>2640</v>
      </c>
      <c r="H32" s="50">
        <f t="shared" si="2"/>
        <v>30.555555555555554</v>
      </c>
      <c r="I32" s="1"/>
      <c r="J32" s="1"/>
      <c r="K32" s="63"/>
      <c r="L32" s="71"/>
      <c r="M32" s="72"/>
      <c r="N32" s="67"/>
      <c r="O32" s="49">
        <v>30</v>
      </c>
      <c r="P32" s="49">
        <f t="shared" si="0"/>
        <v>2592</v>
      </c>
      <c r="Q32" s="49">
        <f t="shared" si="1"/>
        <v>2640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45711</v>
      </c>
      <c r="E33" s="61">
        <v>0.33333333333333331</v>
      </c>
      <c r="F33" s="49">
        <f>'Día 23'!C16</f>
        <v>4303099</v>
      </c>
      <c r="G33" s="49">
        <f t="shared" si="3"/>
        <v>2681</v>
      </c>
      <c r="H33" s="50">
        <f t="shared" si="2"/>
        <v>31.030092592592592</v>
      </c>
      <c r="I33" s="1"/>
      <c r="J33" s="1"/>
      <c r="K33" s="1"/>
      <c r="L33" s="65"/>
      <c r="M33" s="66"/>
      <c r="N33" s="67"/>
      <c r="O33" s="49">
        <v>30</v>
      </c>
      <c r="P33" s="49">
        <f t="shared" si="0"/>
        <v>2592</v>
      </c>
      <c r="Q33" s="49">
        <f t="shared" si="1"/>
        <v>2681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45712</v>
      </c>
      <c r="E34" s="61">
        <v>0.33333333333333331</v>
      </c>
      <c r="F34" s="49">
        <f>'Día 24'!C16</f>
        <v>4305685</v>
      </c>
      <c r="G34" s="49">
        <f t="shared" si="3"/>
        <v>2586</v>
      </c>
      <c r="H34" s="50">
        <f t="shared" si="2"/>
        <v>29.930555555555554</v>
      </c>
      <c r="I34" s="1"/>
      <c r="J34" s="1"/>
      <c r="K34" s="1"/>
      <c r="L34" s="65"/>
      <c r="M34" s="66"/>
      <c r="N34" s="67"/>
      <c r="O34" s="49">
        <v>30</v>
      </c>
      <c r="P34" s="49">
        <f t="shared" si="0"/>
        <v>2592</v>
      </c>
      <c r="Q34" s="49">
        <f t="shared" si="1"/>
        <v>2586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45713</v>
      </c>
      <c r="E35" s="61">
        <v>0.33333333333333331</v>
      </c>
      <c r="F35" s="49">
        <f>'Día 25'!C16</f>
        <v>4308318</v>
      </c>
      <c r="G35" s="49">
        <f t="shared" si="3"/>
        <v>2633</v>
      </c>
      <c r="H35" s="50">
        <f t="shared" si="2"/>
        <v>30.474537037037035</v>
      </c>
      <c r="I35" s="1"/>
      <c r="J35" s="1"/>
      <c r="K35" s="111" t="s">
        <v>56</v>
      </c>
      <c r="L35" s="112"/>
      <c r="M35" s="113"/>
      <c r="N35" s="67"/>
      <c r="O35" s="49">
        <v>30</v>
      </c>
      <c r="P35" s="49">
        <f t="shared" si="0"/>
        <v>2592</v>
      </c>
      <c r="Q35" s="49">
        <f t="shared" si="1"/>
        <v>2633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45714</v>
      </c>
      <c r="E36" s="61">
        <v>0.33333333333333331</v>
      </c>
      <c r="F36" s="49">
        <f>'Día 26'!C16</f>
        <v>4311015</v>
      </c>
      <c r="G36" s="49">
        <f t="shared" si="3"/>
        <v>2697</v>
      </c>
      <c r="H36" s="50">
        <f t="shared" si="2"/>
        <v>31.215277777777779</v>
      </c>
      <c r="I36" s="1"/>
      <c r="K36" s="62"/>
      <c r="L36" s="68">
        <f>SUM(G34:G38)</f>
        <v>13335</v>
      </c>
      <c r="M36" s="70" t="s">
        <v>49</v>
      </c>
      <c r="N36" s="67"/>
      <c r="O36" s="49">
        <v>30</v>
      </c>
      <c r="P36" s="49">
        <f t="shared" si="0"/>
        <v>2592</v>
      </c>
      <c r="Q36" s="49">
        <f t="shared" si="1"/>
        <v>2697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45715</v>
      </c>
      <c r="E37" s="61">
        <v>0.33333333333333331</v>
      </c>
      <c r="F37" s="49">
        <f>'Día 27'!C16</f>
        <v>4313724</v>
      </c>
      <c r="G37" s="49">
        <f t="shared" si="3"/>
        <v>2709</v>
      </c>
      <c r="H37" s="50">
        <f t="shared" si="2"/>
        <v>31.354166666666668</v>
      </c>
      <c r="I37" s="1"/>
      <c r="J37" s="1"/>
      <c r="K37" s="62"/>
      <c r="L37" s="73">
        <f>L36*1000/5/24/60/60</f>
        <v>30.868055555555554</v>
      </c>
      <c r="M37" s="73" t="s">
        <v>9</v>
      </c>
      <c r="N37" s="67"/>
      <c r="O37" s="49">
        <v>30</v>
      </c>
      <c r="P37" s="49">
        <f t="shared" si="0"/>
        <v>2592</v>
      </c>
      <c r="Q37" s="49">
        <f t="shared" si="1"/>
        <v>2709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45716</v>
      </c>
      <c r="E38" s="61">
        <v>0.33333333333333331</v>
      </c>
      <c r="F38" s="49">
        <f>'Día 28'!C16</f>
        <v>4316434</v>
      </c>
      <c r="G38" s="49">
        <f>F38-F37</f>
        <v>2710</v>
      </c>
      <c r="H38" s="50">
        <f t="shared" si="2"/>
        <v>31.365740740740744</v>
      </c>
      <c r="I38" s="1"/>
      <c r="J38" s="1"/>
      <c r="K38" s="63"/>
      <c r="L38" s="71"/>
      <c r="M38" s="72"/>
      <c r="N38" s="67"/>
      <c r="O38" s="49">
        <v>30</v>
      </c>
      <c r="P38" s="49">
        <f t="shared" si="0"/>
        <v>2592</v>
      </c>
      <c r="Q38" s="49">
        <f t="shared" si="1"/>
        <v>2710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101"/>
      <c r="D39" s="102"/>
      <c r="E39" s="103"/>
      <c r="F39" s="104"/>
      <c r="G39" s="108">
        <f>(AVERAGE(G11:G38)-2592)/2592</f>
        <v>6.9788910934744347E-2</v>
      </c>
      <c r="H39" s="108">
        <f>(AVERAGE(H11:H38)-30)/30</f>
        <v>6.9788910934744541E-2</v>
      </c>
      <c r="I39" s="1"/>
      <c r="J39" s="1"/>
      <c r="K39" s="105"/>
      <c r="L39" s="106"/>
      <c r="M39" s="107"/>
      <c r="N39" s="67"/>
      <c r="O39" s="104"/>
      <c r="P39" s="76"/>
      <c r="Q39" s="93"/>
      <c r="R39" s="1"/>
      <c r="S39" s="1"/>
      <c r="T39" s="1"/>
      <c r="U39" s="1"/>
      <c r="V39" s="1"/>
      <c r="W39" s="1"/>
    </row>
    <row r="40" spans="1:23" ht="15" thickBot="1" x14ac:dyDescent="0.4">
      <c r="A40" s="1"/>
      <c r="B40" s="1"/>
      <c r="C40" s="51"/>
      <c r="D40" s="52"/>
      <c r="E40" s="52"/>
      <c r="F40" s="52"/>
      <c r="G40" s="52"/>
      <c r="H40" s="53"/>
      <c r="I40" s="1"/>
      <c r="J40" s="1"/>
      <c r="K40" s="1"/>
      <c r="L40" s="1"/>
      <c r="M40" s="1"/>
      <c r="N40" s="109"/>
      <c r="O40" s="77" t="s">
        <v>50</v>
      </c>
      <c r="P40" s="76">
        <f>SUM(P11:P38)</f>
        <v>72576</v>
      </c>
      <c r="Q40" s="93">
        <f>SUM(Q11:Q38)</f>
        <v>77641</v>
      </c>
      <c r="R40" s="1"/>
      <c r="S40" s="1"/>
      <c r="T40" s="1"/>
      <c r="U40" s="1"/>
      <c r="V40" s="1"/>
      <c r="W40" s="1"/>
    </row>
    <row r="41" spans="1:23" ht="15" thickBot="1" x14ac:dyDescent="0.4">
      <c r="A41" s="1"/>
      <c r="B41" s="1"/>
      <c r="C41" s="54"/>
      <c r="D41" s="58" t="s">
        <v>11</v>
      </c>
      <c r="E41" s="58"/>
      <c r="F41" s="58"/>
      <c r="G41" s="86">
        <f>(F38-F10)*1000/28/24/60/60</f>
        <v>32.093667328042329</v>
      </c>
      <c r="H41" s="59" t="s">
        <v>12</v>
      </c>
      <c r="I41" s="1"/>
      <c r="J41" s="1"/>
      <c r="K41" s="1"/>
      <c r="L41" s="1"/>
      <c r="M41" s="60"/>
      <c r="N41" s="110"/>
      <c r="O41" s="78" t="s">
        <v>13</v>
      </c>
      <c r="P41" s="92">
        <f>P40*1000/28/24/60/60</f>
        <v>30</v>
      </c>
      <c r="Q41" s="94">
        <f>Q40*1000/28/24/60/60</f>
        <v>32.093667328042329</v>
      </c>
      <c r="R41" s="60" t="s">
        <v>14</v>
      </c>
      <c r="S41" s="1"/>
      <c r="T41" s="1"/>
      <c r="U41" s="1"/>
      <c r="V41" s="1"/>
      <c r="W41" s="1"/>
    </row>
    <row r="42" spans="1:23" x14ac:dyDescent="0.35">
      <c r="A42" s="1"/>
      <c r="B42" s="1"/>
      <c r="C42" s="55"/>
      <c r="D42" s="56"/>
      <c r="E42" s="56"/>
      <c r="F42" s="56"/>
      <c r="G42" s="56"/>
      <c r="H42" s="5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74" t="s">
        <v>15</v>
      </c>
      <c r="O43" s="75" t="s">
        <v>51</v>
      </c>
      <c r="P43" s="75"/>
      <c r="Q43" s="85">
        <f>Q40-P40</f>
        <v>5065</v>
      </c>
      <c r="R43" s="1"/>
      <c r="S43" s="1"/>
      <c r="T43" s="1"/>
      <c r="U43" s="1"/>
      <c r="V43" s="1"/>
      <c r="W43" s="1"/>
    </row>
    <row r="44" spans="1:23" x14ac:dyDescent="0.35">
      <c r="A44" s="1"/>
      <c r="B44" s="1"/>
      <c r="C44" s="60" t="s">
        <v>16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7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</sheetData>
  <mergeCells count="14">
    <mergeCell ref="F8:F9"/>
    <mergeCell ref="D8:D9"/>
    <mergeCell ref="C8:C9"/>
    <mergeCell ref="P8:P9"/>
    <mergeCell ref="Q8:Q9"/>
    <mergeCell ref="O8:O9"/>
    <mergeCell ref="G8:H9"/>
    <mergeCell ref="E8:E9"/>
    <mergeCell ref="N40:N41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70" zoomScaleNormal="70" zoomScalePageLayoutView="70" workbookViewId="0">
      <selection activeCell="D17" sqref="D1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45689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38">
        <v>4240013</v>
      </c>
      <c r="D8" s="28"/>
      <c r="E8" s="28"/>
      <c r="F8" s="8"/>
      <c r="G8" s="139"/>
      <c r="H8" s="140"/>
      <c r="I8" s="29"/>
      <c r="J8" s="29" t="s">
        <v>10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10</v>
      </c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2" t="s">
        <v>10</v>
      </c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4241744</v>
      </c>
      <c r="D16" s="40">
        <f>+C16-C8</f>
        <v>1731</v>
      </c>
      <c r="E16" s="95">
        <f>+D16*1000/14/3600</f>
        <v>34.345238095238095</v>
      </c>
      <c r="F16" s="41"/>
      <c r="G16" s="135" t="s">
        <v>10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10</v>
      </c>
      <c r="G17" s="122" t="s">
        <v>10</v>
      </c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10</v>
      </c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4242375</v>
      </c>
      <c r="D21" s="40">
        <f>+C21-C16</f>
        <v>631</v>
      </c>
      <c r="E21" s="95">
        <f>+D21*1000/5/3600</f>
        <v>35.055555555555557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2" t="s">
        <v>10</v>
      </c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4242995</v>
      </c>
      <c r="D26" s="40">
        <f>+C26-C21</f>
        <v>620</v>
      </c>
      <c r="E26" s="95">
        <f>+D26*1000/5/3600</f>
        <v>34.444444444444443</v>
      </c>
      <c r="F26" s="41" t="s">
        <v>10</v>
      </c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27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7" zoomScale="70" zoomScaleNormal="70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45690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1'!C26</f>
        <v>4242995</v>
      </c>
      <c r="D8" s="28" t="s">
        <v>10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 t="s">
        <v>10</v>
      </c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10</v>
      </c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4244725</v>
      </c>
      <c r="D16" s="40">
        <f>+C16-C8</f>
        <v>1730</v>
      </c>
      <c r="E16" s="95">
        <f>+D16*1000/14/3600</f>
        <v>34.325396825396822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8"/>
      <c r="G20" s="145"/>
      <c r="H20" s="14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4245338</v>
      </c>
      <c r="D21" s="40">
        <f>+C21-C16</f>
        <v>613</v>
      </c>
      <c r="E21" s="96">
        <f>+D21*1000/5/3600</f>
        <v>34.055555555555557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9"/>
      <c r="G22" s="139"/>
      <c r="H22" s="14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4245948</v>
      </c>
      <c r="D26" s="40">
        <f>+C26-C21</f>
        <v>610</v>
      </c>
      <c r="E26" s="95">
        <f>+D26*1000/5/3600</f>
        <v>33.888888888888886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4" zoomScale="70" zoomScaleNormal="70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45691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2'!C26</f>
        <v>4245948</v>
      </c>
      <c r="D8" s="28" t="s">
        <v>10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4247647</v>
      </c>
      <c r="D16" s="40">
        <f>+C16-C8</f>
        <v>1699</v>
      </c>
      <c r="E16" s="95">
        <f>+D16*1000/14/3600</f>
        <v>33.710317460317462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4248269</v>
      </c>
      <c r="D21" s="40">
        <f>+C21-C16</f>
        <v>622</v>
      </c>
      <c r="E21" s="95">
        <f>+D21*1000/5/3600</f>
        <v>34.555555555555557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4248836</v>
      </c>
      <c r="D26" s="40">
        <f>+C26-C21</f>
        <v>567</v>
      </c>
      <c r="E26" s="95">
        <f>+D26*1000/5/3600</f>
        <v>31.5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7" zoomScale="70" zoomScaleNormal="70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45326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3'!C26</f>
        <v>4248836</v>
      </c>
      <c r="D8" s="28" t="s">
        <v>10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4250543</v>
      </c>
      <c r="D16" s="40">
        <f>+C16-C8</f>
        <v>1707</v>
      </c>
      <c r="E16" s="95">
        <f>+D16*1000/14/3600</f>
        <v>33.86904761904762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10</v>
      </c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4251165</v>
      </c>
      <c r="D21" s="40">
        <f>+C21-C16</f>
        <v>622</v>
      </c>
      <c r="E21" s="95">
        <f>+D21*1000/5/3600</f>
        <v>34.555555555555557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4251751</v>
      </c>
      <c r="D26" s="40">
        <f>+C26-C21</f>
        <v>586</v>
      </c>
      <c r="E26" s="95">
        <f>+D26*1000/5/3600</f>
        <v>32.555555555555557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4" zoomScale="70" zoomScaleNormal="70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45327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4'!C26</f>
        <v>4251751</v>
      </c>
      <c r="D8" s="28" t="s">
        <v>10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4253440</v>
      </c>
      <c r="D16" s="40">
        <f>+C16-C8</f>
        <v>1689</v>
      </c>
      <c r="E16" s="95">
        <f>+D16*1000/14/3600</f>
        <v>33.511904761904759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4254063</v>
      </c>
      <c r="D21" s="40">
        <f>+C21-C16</f>
        <v>623</v>
      </c>
      <c r="E21" s="95">
        <f>+D21*1000/5/3600</f>
        <v>34.611111111111114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4254649</v>
      </c>
      <c r="D26" s="40">
        <f>+C26-C21</f>
        <v>586</v>
      </c>
      <c r="E26" s="95">
        <f>+D26*1000/5/3600</f>
        <v>32.555555555555557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7" zoomScale="70" zoomScaleNormal="70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25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5'!C26</f>
        <v>4254649</v>
      </c>
      <c r="D8" s="28" t="s">
        <v>10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4256331</v>
      </c>
      <c r="D16" s="40">
        <f>+C16-C8</f>
        <v>1682</v>
      </c>
      <c r="E16" s="95">
        <f>+D16*1000/14/3600</f>
        <v>33.373015873015873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0"/>
      <c r="H20" s="9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4256954</v>
      </c>
      <c r="D21" s="40">
        <f>+C21-C16</f>
        <v>623</v>
      </c>
      <c r="E21" s="95">
        <f>+D21*1000/5/3600</f>
        <v>34.611111111111114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4257550</v>
      </c>
      <c r="D26" s="40">
        <f>+C26-C21</f>
        <v>596</v>
      </c>
      <c r="E26" s="95">
        <f>+D26*1000/5/3600</f>
        <v>33.111111111111114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7" zoomScale="70" zoomScaleNormal="70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26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6'!C26</f>
        <v>4257550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4259193</v>
      </c>
      <c r="D16" s="40">
        <f>+C16-C8</f>
        <v>1643</v>
      </c>
      <c r="E16" s="95">
        <f>+D16*1000/14/3600</f>
        <v>32.599206349206348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4259786</v>
      </c>
      <c r="D21" s="40">
        <f>+C21-C16</f>
        <v>593</v>
      </c>
      <c r="E21" s="95">
        <f>+D21*1000/5/3600</f>
        <v>32.944444444444443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4260379</v>
      </c>
      <c r="D26" s="40">
        <f>+C26-C21</f>
        <v>593</v>
      </c>
      <c r="E26" s="95">
        <f>+D26*1000/5/3600</f>
        <v>32.944444444444443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3" zoomScale="70" zoomScaleNormal="70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27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7'!C26</f>
        <v>4260379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4262023</v>
      </c>
      <c r="D16" s="40">
        <f>+C16-C8</f>
        <v>1644</v>
      </c>
      <c r="E16" s="95">
        <f>+D16*1000/14/3600</f>
        <v>32.61904761904762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4262638</v>
      </c>
      <c r="D21" s="40">
        <f>+C21-C16</f>
        <v>615</v>
      </c>
      <c r="E21" s="95">
        <f>+D21*1000/5/3600</f>
        <v>34.166666666666664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4263233</v>
      </c>
      <c r="D26" s="40">
        <f>+C26-C21</f>
        <v>595</v>
      </c>
      <c r="E26" s="95">
        <f>+D26*1000/5/3600</f>
        <v>33.055555555555557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4" zoomScale="70" zoomScaleNormal="70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28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8'!C26</f>
        <v>4263233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4264917</v>
      </c>
      <c r="D16" s="40">
        <f>+C16-C8</f>
        <v>1684</v>
      </c>
      <c r="E16" s="95">
        <f>+D16*1000/14/3600</f>
        <v>33.412698412698411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4265514</v>
      </c>
      <c r="D21" s="40">
        <f>+C21-C16</f>
        <v>597</v>
      </c>
      <c r="E21" s="95">
        <f>+D21*1000/5/3600</f>
        <v>33.166666666666664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4266118</v>
      </c>
      <c r="D26" s="40">
        <f>+C26-C21</f>
        <v>604</v>
      </c>
      <c r="E26" s="95">
        <f>+D26*1000/5/3600</f>
        <v>33.555555555555557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4" zoomScale="70" zoomScaleNormal="70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9'!C26</f>
        <v>4266118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4">
        <v>4267811</v>
      </c>
      <c r="D16" s="40">
        <f>+C16-C8</f>
        <v>1693</v>
      </c>
      <c r="E16" s="95">
        <f>+D16*1000/14/3600</f>
        <v>33.591269841269842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4268408</v>
      </c>
      <c r="D21" s="40">
        <f>+C21-C16</f>
        <v>597</v>
      </c>
      <c r="E21" s="95">
        <f>+D21*1000/5/3600</f>
        <v>33.166666666666664</v>
      </c>
      <c r="F21" s="41" t="s">
        <v>29</v>
      </c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4268980</v>
      </c>
      <c r="D26" s="40">
        <f>+C26-C21</f>
        <v>572</v>
      </c>
      <c r="E26" s="95">
        <f>+D26*1000/5/3600</f>
        <v>31.777777777777779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2" zoomScale="70" zoomScaleNormal="70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10'!C26</f>
        <v>4268980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4270637</v>
      </c>
      <c r="D16" s="40">
        <f>+C16-C8</f>
        <v>1657</v>
      </c>
      <c r="E16" s="95">
        <f>+D16*1000/14/3600</f>
        <v>32.876984126984127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4271229</v>
      </c>
      <c r="D21" s="40">
        <f>+C21-C16</f>
        <v>592</v>
      </c>
      <c r="E21" s="95">
        <f>+D21*1000/5/3600</f>
        <v>32.888888888888886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4271827</v>
      </c>
      <c r="D26" s="40">
        <f>+C26-C21</f>
        <v>598</v>
      </c>
      <c r="E26" s="95">
        <f>+D26*1000/5/3600</f>
        <v>33.222222222222221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2" zoomScale="70" zoomScaleNormal="70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11'!C26</f>
        <v>4271827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/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4273469</v>
      </c>
      <c r="D16" s="40">
        <f>+C16-C8</f>
        <v>1642</v>
      </c>
      <c r="E16" s="95">
        <f>+D16*1000/14/3600</f>
        <v>32.579365079365083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4274074</v>
      </c>
      <c r="D21" s="40">
        <f>+C21-C16</f>
        <v>605</v>
      </c>
      <c r="E21" s="95">
        <f>+D21*1000/5/3600</f>
        <v>33.611111111111114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4274643</v>
      </c>
      <c r="D26" s="40">
        <f>+C26-C21</f>
        <v>569</v>
      </c>
      <c r="E26" s="95">
        <f>+D26*1000/5/3600</f>
        <v>31.611111111111111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3" zoomScale="70" zoomScaleNormal="70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12'!C26</f>
        <v>4274643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4276317</v>
      </c>
      <c r="D16" s="40">
        <f>+C16-C8</f>
        <v>1674</v>
      </c>
      <c r="E16" s="95">
        <f>+D16*1000/14/3600</f>
        <v>33.214285714285715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4276913</v>
      </c>
      <c r="D21" s="40">
        <f>+C21-C16</f>
        <v>596</v>
      </c>
      <c r="E21" s="95">
        <f>+D21*1000/5/3600</f>
        <v>33.111111111111114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4277493</v>
      </c>
      <c r="D26" s="40">
        <f>+C26-C21</f>
        <v>580</v>
      </c>
      <c r="E26" s="95">
        <f>+D26*1000/5/3600</f>
        <v>32.222222222222221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4" zoomScale="70" zoomScaleNormal="70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13'!C26</f>
        <v>4277493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4279104</v>
      </c>
      <c r="D16" s="40">
        <f>+C16-C8</f>
        <v>1611</v>
      </c>
      <c r="E16" s="95">
        <f>+D16*1000/14/3600</f>
        <v>31.964285714285712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4279660</v>
      </c>
      <c r="D21" s="40">
        <f>+C21-C16</f>
        <v>556</v>
      </c>
      <c r="E21" s="95">
        <f>+D21*1000/5/3600</f>
        <v>30.888888888888889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4280252</v>
      </c>
      <c r="D26" s="40">
        <f>+C26-C21</f>
        <v>592</v>
      </c>
      <c r="E26" s="95">
        <f>+D26*1000/5/3600</f>
        <v>32.888888888888886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5" zoomScale="70" zoomScaleNormal="70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32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14'!C26</f>
        <v>4280252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4281848</v>
      </c>
      <c r="D16" s="40">
        <f>+C16-C8</f>
        <v>1596</v>
      </c>
      <c r="E16" s="95">
        <f>+D16*1000/14/3600</f>
        <v>31.666666666666668</v>
      </c>
      <c r="F16" s="41" t="s">
        <v>10</v>
      </c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4282467</v>
      </c>
      <c r="D21" s="40">
        <f>+C21-C16</f>
        <v>619</v>
      </c>
      <c r="E21" s="95">
        <f>+D21*1000/5/3600</f>
        <v>34.388888888888886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4283008</v>
      </c>
      <c r="D26" s="40">
        <f>+C26-C21</f>
        <v>541</v>
      </c>
      <c r="E26" s="95">
        <f>+D26*1000/5/3600</f>
        <v>30.055555555555557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3" zoomScale="70" zoomScaleNormal="70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31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15'!C26</f>
        <v>4283008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4284538</v>
      </c>
      <c r="D16" s="40">
        <f>+C16-C8</f>
        <v>1530</v>
      </c>
      <c r="E16" s="95">
        <f>+D16*1000/14/3600</f>
        <v>30.357142857142858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4285119</v>
      </c>
      <c r="D21" s="40">
        <f>+C21-C16</f>
        <v>581</v>
      </c>
      <c r="E21" s="95">
        <f>+D21*1000/5/3600</f>
        <v>32.277777777777779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4285664</v>
      </c>
      <c r="D26" s="40">
        <f>+C26-C21</f>
        <v>545</v>
      </c>
      <c r="E26" s="95">
        <f>+D26*1000/5/3600</f>
        <v>30.277777777777779</v>
      </c>
      <c r="F26" s="41" t="s">
        <v>10</v>
      </c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5" zoomScale="70" zoomScaleNormal="70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30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16'!C26</f>
        <v>4285664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4287219</v>
      </c>
      <c r="D16" s="40">
        <f>+C16-C8</f>
        <v>1555</v>
      </c>
      <c r="E16" s="95">
        <f>+D16*1000/14/3600</f>
        <v>30.853174603174601</v>
      </c>
      <c r="F16" s="41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4287755</v>
      </c>
      <c r="D21" s="40">
        <f>+C21-C16</f>
        <v>536</v>
      </c>
      <c r="E21" s="95">
        <f>+D21*1000/5/3600</f>
        <v>29.777777777777779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4288325</v>
      </c>
      <c r="D26" s="40">
        <f>+C26-C21</f>
        <v>570</v>
      </c>
      <c r="E26" s="95">
        <f>+D26*1000/5/3600</f>
        <v>31.666666666666668</v>
      </c>
      <c r="F26" s="45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4" zoomScale="70" zoomScaleNormal="70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17'!C26</f>
        <v>4288325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4289862</v>
      </c>
      <c r="D16" s="40">
        <f>+C16-C8</f>
        <v>1537</v>
      </c>
      <c r="E16" s="95">
        <f>+D16*1000/14/3600</f>
        <v>30.496031746031747</v>
      </c>
      <c r="F16" s="41"/>
      <c r="G16" s="135" t="s">
        <v>10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4290459</v>
      </c>
      <c r="D21" s="40">
        <f>+C21-C16</f>
        <v>597</v>
      </c>
      <c r="E21" s="95">
        <f>+D21*1000/5/3600</f>
        <v>33.166666666666664</v>
      </c>
      <c r="F21" s="41"/>
      <c r="G21" s="135" t="s">
        <v>10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4290986</v>
      </c>
      <c r="D26" s="40">
        <f>+C26-C21</f>
        <v>527</v>
      </c>
      <c r="E26" s="95">
        <f>+D26*1000/5/3600</f>
        <v>29.277777777777779</v>
      </c>
      <c r="F26" s="41" t="s">
        <v>10</v>
      </c>
      <c r="G26" s="135" t="s">
        <v>10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7" zoomScale="70" zoomScaleNormal="70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18'!C26</f>
        <v>4290986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4292525</v>
      </c>
      <c r="D16" s="40">
        <f>+C16-C8</f>
        <v>1539</v>
      </c>
      <c r="E16" s="95">
        <f>+D16*1000/14/3600</f>
        <v>30.535714285714288</v>
      </c>
      <c r="F16" s="41"/>
      <c r="G16" s="135" t="s">
        <v>10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4293068</v>
      </c>
      <c r="D21" s="40">
        <f>+C21-C16</f>
        <v>543</v>
      </c>
      <c r="E21" s="95">
        <f>+D21*1000/5/3600</f>
        <v>30.166666666666668</v>
      </c>
      <c r="F21" s="41"/>
      <c r="G21" s="135" t="s">
        <v>10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4293622</v>
      </c>
      <c r="D26" s="40">
        <f>+C26-C21</f>
        <v>554</v>
      </c>
      <c r="E26" s="95">
        <f>+D26*1000/5/3600</f>
        <v>30.777777777777779</v>
      </c>
      <c r="F26" s="41"/>
      <c r="G26" s="135" t="s">
        <v>10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7" zoomScale="70" zoomScaleNormal="70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19'!C26</f>
        <v>4293622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4295170</v>
      </c>
      <c r="D16" s="40">
        <f>+C16-C8</f>
        <v>1548</v>
      </c>
      <c r="E16" s="95">
        <f>+D16*1000/14/3600</f>
        <v>30.714285714285712</v>
      </c>
      <c r="F16" s="41"/>
      <c r="G16" s="135" t="s">
        <v>10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4295722</v>
      </c>
      <c r="D21" s="40">
        <f>+C21-C16</f>
        <v>552</v>
      </c>
      <c r="E21" s="95">
        <f>+D21*1000/5/3600</f>
        <v>30.666666666666668</v>
      </c>
      <c r="F21" s="41"/>
      <c r="G21" s="135" t="s">
        <v>10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4296259</v>
      </c>
      <c r="D26" s="40">
        <f>+C26-C21</f>
        <v>537</v>
      </c>
      <c r="E26" s="95">
        <f>+D26*1000/5/3600</f>
        <v>29.833333333333332</v>
      </c>
      <c r="F26" s="41"/>
      <c r="G26" s="135" t="s">
        <v>10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4" zoomScale="70" zoomScaleNormal="70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20'!C26</f>
        <v>4296259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4297778</v>
      </c>
      <c r="D16" s="40">
        <f>+C16-C8</f>
        <v>1519</v>
      </c>
      <c r="E16" s="95">
        <f>+D16*1000/14/3600</f>
        <v>30.138888888888889</v>
      </c>
      <c r="F16" s="41"/>
      <c r="G16" s="135" t="s">
        <v>10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4298321</v>
      </c>
      <c r="D21" s="40">
        <f>+C21-C16</f>
        <v>543</v>
      </c>
      <c r="E21" s="95">
        <f>+D21*1000/5/3600</f>
        <v>30.166666666666668</v>
      </c>
      <c r="F21" s="41"/>
      <c r="G21" s="135" t="s">
        <v>10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4298872</v>
      </c>
      <c r="D26" s="40">
        <f>+C26-C21</f>
        <v>551</v>
      </c>
      <c r="E26" s="95">
        <f>+D26*1000/5/3600</f>
        <v>30.611111111111111</v>
      </c>
      <c r="F26" s="41"/>
      <c r="G26" s="135" t="s">
        <v>10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7" zoomScale="70" zoomScaleNormal="70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21'!C26</f>
        <v>4298872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4300418</v>
      </c>
      <c r="D16" s="40">
        <f>+C16-C8</f>
        <v>1546</v>
      </c>
      <c r="E16" s="95">
        <f>+D16*1000/14/3600</f>
        <v>30.674603174603178</v>
      </c>
      <c r="F16" s="41"/>
      <c r="G16" s="135" t="s">
        <v>10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4300982</v>
      </c>
      <c r="D21" s="40">
        <f>+C21-C16</f>
        <v>564</v>
      </c>
      <c r="E21" s="95">
        <f>+D21*1000/5/3600</f>
        <v>31.333333333333332</v>
      </c>
      <c r="F21" s="41"/>
      <c r="G21" s="135" t="s">
        <v>10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4301550</v>
      </c>
      <c r="D26" s="40">
        <f>+C26-C21</f>
        <v>568</v>
      </c>
      <c r="E26" s="95">
        <f>+D26*1000/5/3600</f>
        <v>31.555555555555557</v>
      </c>
      <c r="F26" s="41"/>
      <c r="G26" s="135" t="s">
        <v>10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5" zoomScale="70" zoomScaleNormal="70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22'!C26</f>
        <v>4301550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4303099</v>
      </c>
      <c r="D16" s="40">
        <f>+C16-C8</f>
        <v>1549</v>
      </c>
      <c r="E16" s="95">
        <f>+D16*1000/14/3600</f>
        <v>30.734126984126984</v>
      </c>
      <c r="F16" s="45"/>
      <c r="G16" s="135" t="s">
        <v>10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4303647</v>
      </c>
      <c r="D21" s="40">
        <f>+C21-C16</f>
        <v>548</v>
      </c>
      <c r="E21" s="95">
        <f>+D21*1000/5/3600</f>
        <v>30.444444444444443</v>
      </c>
      <c r="F21" s="41"/>
      <c r="G21" s="135" t="s">
        <v>10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4304176</v>
      </c>
      <c r="D26" s="40">
        <f>+C26-C21</f>
        <v>529</v>
      </c>
      <c r="E26" s="95">
        <f>+D26*1000/5/3600</f>
        <v>29.388888888888889</v>
      </c>
      <c r="F26" s="41"/>
      <c r="G26" s="135" t="s">
        <v>10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4" zoomScale="70" zoomScaleNormal="70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23'!C26</f>
        <v>4304176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4305685</v>
      </c>
      <c r="D16" s="40">
        <f>+C16-C8</f>
        <v>1509</v>
      </c>
      <c r="E16" s="95">
        <f>+D16*1000/14/3600</f>
        <v>29.940476190476193</v>
      </c>
      <c r="F16" s="41"/>
      <c r="G16" s="135" t="s">
        <v>10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4306246</v>
      </c>
      <c r="D21" s="40">
        <f>+C21-C16</f>
        <v>561</v>
      </c>
      <c r="E21" s="95">
        <f>+D21*1000/5/3600</f>
        <v>31.166666666666668</v>
      </c>
      <c r="F21" s="41"/>
      <c r="G21" s="135" t="s">
        <v>10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4306777</v>
      </c>
      <c r="D26" s="40">
        <f>+C26-C21</f>
        <v>531</v>
      </c>
      <c r="E26" s="95">
        <f>+D26*1000/5/3600</f>
        <v>29.5</v>
      </c>
      <c r="F26" s="41"/>
      <c r="G26" s="135" t="s">
        <v>10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4" zoomScale="70" zoomScaleNormal="70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24'!C26</f>
        <v>4306777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4308318</v>
      </c>
      <c r="D16" s="40">
        <f>+C16-C8</f>
        <v>1541</v>
      </c>
      <c r="E16" s="95">
        <f>+D16*1000/14/3600</f>
        <v>30.575396825396822</v>
      </c>
      <c r="F16" s="41"/>
      <c r="G16" s="135" t="s">
        <v>10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4308900</v>
      </c>
      <c r="D21" s="40">
        <f>+C21-C16</f>
        <v>582</v>
      </c>
      <c r="E21" s="95">
        <f>+D21*1000/5/3600</f>
        <v>32.333333333333336</v>
      </c>
      <c r="F21" s="41"/>
      <c r="G21" s="135" t="s">
        <v>10</v>
      </c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4309435</v>
      </c>
      <c r="D26" s="40">
        <f>+C26-C21</f>
        <v>535</v>
      </c>
      <c r="E26" s="95">
        <f>+D26*1000/5/3600</f>
        <v>29.722222222222221</v>
      </c>
      <c r="F26" s="41"/>
      <c r="G26" s="135" t="s">
        <v>10</v>
      </c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4" zoomScale="70" zoomScaleNormal="70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'Día 25'!C26</f>
        <v>4309435</v>
      </c>
      <c r="D8" s="28" t="s">
        <v>10</v>
      </c>
      <c r="E8" s="28"/>
      <c r="F8" s="8"/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/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4311015</v>
      </c>
      <c r="D16" s="40">
        <f>+C16-C8</f>
        <v>1580</v>
      </c>
      <c r="E16" s="95">
        <f>+D16*1000/14/3600</f>
        <v>31.349206349206348</v>
      </c>
      <c r="F16" s="45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4311582</v>
      </c>
      <c r="D21" s="40">
        <f>+C21-C16</f>
        <v>567</v>
      </c>
      <c r="E21" s="95">
        <f>+D21*1000/5/3600</f>
        <v>31.5</v>
      </c>
      <c r="F21" s="41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4312141</v>
      </c>
      <c r="D26" s="40">
        <f>+C26-C21</f>
        <v>559</v>
      </c>
      <c r="E26" s="95">
        <f>+D26*1000/5/3600</f>
        <v>31.055555555555557</v>
      </c>
      <c r="F26" s="45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70" zoomScaleNormal="70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100">
        <f>+'Día 26'!C26</f>
        <v>4312141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4313724</v>
      </c>
      <c r="D16" s="40">
        <f>+C16-C8</f>
        <v>1583</v>
      </c>
      <c r="E16" s="95">
        <f>+D16*1000/14/3600</f>
        <v>31.408730158730158</v>
      </c>
      <c r="F16" s="45"/>
      <c r="G16" s="135"/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7">
        <f t="shared" si="1"/>
        <v>0</v>
      </c>
      <c r="F17" s="99"/>
      <c r="G17" s="149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7">
        <f t="shared" si="1"/>
        <v>0</v>
      </c>
      <c r="F18" s="99"/>
      <c r="G18" s="149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7">
        <f t="shared" si="1"/>
        <v>0</v>
      </c>
      <c r="F19" s="99"/>
      <c r="G19" s="149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8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4314297</v>
      </c>
      <c r="D21" s="40">
        <f>+C21-C16</f>
        <v>573</v>
      </c>
      <c r="E21" s="95">
        <f>+D21*1000/5/3600</f>
        <v>31.833333333333332</v>
      </c>
      <c r="F21" s="45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4314851</v>
      </c>
      <c r="D26" s="40">
        <f>+C26-C21</f>
        <v>554</v>
      </c>
      <c r="E26" s="95">
        <f>+D26*1000/5/3600</f>
        <v>30.777777777777779</v>
      </c>
      <c r="F26" s="45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zoomScale="70" zoomScaleNormal="70" zoomScalePageLayoutView="70" workbookViewId="0">
      <selection activeCell="C18" sqref="C1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10</v>
      </c>
    </row>
    <row r="2" spans="2:18" ht="18.75" customHeight="1" x14ac:dyDescent="0.35">
      <c r="B2" s="141"/>
      <c r="C2" s="142"/>
      <c r="D2" s="126" t="s">
        <v>17</v>
      </c>
      <c r="E2" s="127"/>
      <c r="F2" s="127"/>
      <c r="G2" s="127"/>
      <c r="H2" s="12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3"/>
      <c r="C3" s="144"/>
      <c r="D3" s="129"/>
      <c r="E3" s="130"/>
      <c r="F3" s="130"/>
      <c r="G3" s="130"/>
      <c r="H3" s="13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4</v>
      </c>
      <c r="C5" s="18" t="s">
        <v>5</v>
      </c>
      <c r="D5" s="132" t="s">
        <v>18</v>
      </c>
      <c r="E5" s="133"/>
      <c r="F5" s="133"/>
      <c r="G5" s="133"/>
      <c r="H5" s="13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19</v>
      </c>
      <c r="D7" s="23" t="s">
        <v>20</v>
      </c>
      <c r="E7" s="24" t="s">
        <v>9</v>
      </c>
      <c r="F7" s="25" t="s">
        <v>21</v>
      </c>
      <c r="G7" s="137" t="s">
        <v>22</v>
      </c>
      <c r="H7" s="13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23</v>
      </c>
      <c r="C8" s="43">
        <f>+'Día 27'!C26</f>
        <v>4314851</v>
      </c>
      <c r="D8" s="28" t="s">
        <v>10</v>
      </c>
      <c r="E8" s="28"/>
      <c r="F8" s="8" t="s">
        <v>10</v>
      </c>
      <c r="G8" s="139"/>
      <c r="H8" s="14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10</v>
      </c>
      <c r="E9" s="31" t="s">
        <v>10</v>
      </c>
      <c r="F9" s="9" t="s">
        <v>10</v>
      </c>
      <c r="G9" s="122"/>
      <c r="H9" s="123"/>
      <c r="I9" s="4"/>
      <c r="J9" s="29"/>
      <c r="K9" s="4"/>
      <c r="L9" s="4"/>
      <c r="M9" s="4"/>
      <c r="N9" s="4"/>
      <c r="O9" s="32"/>
      <c r="P9" s="3" t="s">
        <v>10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2"/>
      <c r="H10" s="12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2"/>
      <c r="H11" s="123"/>
      <c r="I11" s="4"/>
      <c r="J11" s="29"/>
      <c r="K11" s="4"/>
      <c r="L11" s="4"/>
      <c r="M11" s="4"/>
      <c r="N11" s="4"/>
      <c r="O11" s="33"/>
      <c r="R11" t="s">
        <v>10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2"/>
      <c r="H12" s="12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10</v>
      </c>
      <c r="G13" s="122"/>
      <c r="H13" s="12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10</v>
      </c>
      <c r="G14" s="122"/>
      <c r="H14" s="12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2"/>
      <c r="H15" s="12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4316434</v>
      </c>
      <c r="D16" s="40">
        <f>+C16-C8</f>
        <v>1583</v>
      </c>
      <c r="E16" s="95">
        <f>+D16*1000/14/3600</f>
        <v>31.408730158730158</v>
      </c>
      <c r="F16" s="45"/>
      <c r="G16" s="135" t="s">
        <v>10</v>
      </c>
      <c r="H16" s="13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2"/>
      <c r="H17" s="12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2"/>
      <c r="H18" s="12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2"/>
      <c r="H19" s="12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2"/>
      <c r="H20" s="12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4316974</v>
      </c>
      <c r="D21" s="40">
        <f>+C21-C16</f>
        <v>540</v>
      </c>
      <c r="E21" s="95">
        <f>+D21*1000/5/3600</f>
        <v>30</v>
      </c>
      <c r="F21" s="45"/>
      <c r="G21" s="135"/>
      <c r="H21" s="13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2"/>
      <c r="H23" s="12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2"/>
      <c r="H24" s="12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2"/>
      <c r="H25" s="12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4317530</v>
      </c>
      <c r="D26" s="40">
        <f>+C26-C21</f>
        <v>556</v>
      </c>
      <c r="E26" s="95">
        <f>+D26*1000/5/3600</f>
        <v>30.888888888888889</v>
      </c>
      <c r="F26" s="41"/>
      <c r="G26" s="135"/>
      <c r="H26" s="13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2"/>
      <c r="H27" s="12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2"/>
      <c r="H28" s="12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2"/>
      <c r="H29" s="12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2"/>
      <c r="H30" s="12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2"/>
      <c r="H31" s="12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4"/>
      <c r="H32" s="12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24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6E0F3735-F4AD-4F5F-96E2-12282F7B2DA6}"/>
</file>

<file path=customXml/itemProps2.xml><?xml version="1.0" encoding="utf-8"?>
<ds:datastoreItem xmlns:ds="http://schemas.openxmlformats.org/officeDocument/2006/customXml" ds:itemID="{1AF21CE2-E567-4B42-B465-F441B55A50AB}"/>
</file>

<file path=customXml/itemProps3.xml><?xml version="1.0" encoding="utf-8"?>
<ds:datastoreItem xmlns:ds="http://schemas.openxmlformats.org/officeDocument/2006/customXml" ds:itemID="{854D0CBA-B51C-4889-959D-FE57856FD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28</vt:i4>
      </vt:variant>
    </vt:vector>
  </HeadingPairs>
  <TitlesOfParts>
    <vt:vector size="57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3'!Área_de_impresión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2025-05-19T16:58:45Z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