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worksheets/sheet29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31.xml" ContentType="application/vnd.openxmlformats-officedocument.spreadsheetml.worksheet+xml"/>
  <Override PartName="/xl/drawings/drawing5.xml" ContentType="application/vnd.openxmlformats-officedocument.drawing+xml"/>
  <Override PartName="/xl/worksheets/sheet30.xml" ContentType="application/vnd.openxmlformats-officedocument.spreadsheetml.worksheet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worksheets/sheet22.xml" ContentType="application/vnd.openxmlformats-officedocument.spreadsheetml.worksheet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8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0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01\Caudal\49 Abr 2025\"/>
    </mc:Choice>
  </mc:AlternateContent>
  <bookViews>
    <workbookView xWindow="-110" yWindow="-110" windowWidth="19420" windowHeight="10420" tabRatio="741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" i="40" l="1"/>
  <c r="K30" i="40"/>
  <c r="K24" i="40"/>
  <c r="K25" i="40"/>
  <c r="K18" i="40"/>
  <c r="K19" i="40" s="1"/>
  <c r="K12" i="40"/>
  <c r="K13" i="40" s="1"/>
  <c r="P44" i="40" l="1"/>
  <c r="P42" i="40"/>
  <c r="O42" i="40"/>
  <c r="O41" i="40"/>
  <c r="P4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11" i="40"/>
  <c r="G43" i="40"/>
  <c r="H41" i="40"/>
  <c r="G41" i="40"/>
  <c r="G12" i="40"/>
  <c r="H12" i="40" s="1"/>
  <c r="G13" i="40"/>
  <c r="H13" i="40"/>
  <c r="G14" i="40"/>
  <c r="H14" i="40"/>
  <c r="G15" i="40"/>
  <c r="H15" i="40" s="1"/>
  <c r="G16" i="40"/>
  <c r="H16" i="40"/>
  <c r="G17" i="40"/>
  <c r="H17" i="40"/>
  <c r="G18" i="40"/>
  <c r="H18" i="40" s="1"/>
  <c r="G19" i="40"/>
  <c r="H19" i="40"/>
  <c r="G20" i="40"/>
  <c r="H20" i="40"/>
  <c r="G21" i="40"/>
  <c r="H21" i="40" s="1"/>
  <c r="G22" i="40"/>
  <c r="H22" i="40"/>
  <c r="G23" i="40"/>
  <c r="H23" i="40"/>
  <c r="G24" i="40"/>
  <c r="H24" i="40" s="1"/>
  <c r="G25" i="40"/>
  <c r="H25" i="40"/>
  <c r="G26" i="40"/>
  <c r="H26" i="40"/>
  <c r="G27" i="40"/>
  <c r="H27" i="40" s="1"/>
  <c r="G28" i="40"/>
  <c r="H28" i="40"/>
  <c r="G29" i="40"/>
  <c r="H29" i="40"/>
  <c r="G30" i="40"/>
  <c r="H30" i="40" s="1"/>
  <c r="G31" i="40"/>
  <c r="H31" i="40"/>
  <c r="G32" i="40"/>
  <c r="H32" i="40"/>
  <c r="G33" i="40"/>
  <c r="H33" i="40" s="1"/>
  <c r="G34" i="40"/>
  <c r="H34" i="40"/>
  <c r="G35" i="40"/>
  <c r="H35" i="40"/>
  <c r="G36" i="40"/>
  <c r="H36" i="40" s="1"/>
  <c r="G37" i="40"/>
  <c r="H37" i="40"/>
  <c r="G38" i="40"/>
  <c r="H38" i="40"/>
  <c r="G39" i="40"/>
  <c r="H39" i="40" s="1"/>
  <c r="G40" i="40"/>
  <c r="H40" i="40"/>
  <c r="H11" i="40"/>
  <c r="G11" i="40"/>
  <c r="D26" i="19" l="1"/>
  <c r="E26" i="19" s="1"/>
  <c r="C8" i="42" l="1"/>
  <c r="F40" i="40" l="1"/>
  <c r="E17" i="33" l="1"/>
  <c r="F37" i="40" l="1"/>
  <c r="F38" i="40"/>
  <c r="F39" i="40"/>
  <c r="C8" i="41" l="1"/>
  <c r="C8" i="34"/>
  <c r="C8" i="33"/>
  <c r="D16" i="33" s="1"/>
  <c r="K37" i="40" l="1"/>
  <c r="O40" i="40"/>
  <c r="O37" i="40" l="1"/>
  <c r="O38" i="40"/>
  <c r="O39" i="40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 s="1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 s="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O15" i="40"/>
  <c r="O20" i="40"/>
  <c r="O25" i="40"/>
  <c r="O28" i="40"/>
  <c r="O29" i="40"/>
  <c r="O30" i="40"/>
  <c r="O31" i="40"/>
  <c r="O32" i="40"/>
  <c r="O33" i="40"/>
  <c r="O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 s="1"/>
  <c r="D30" i="34"/>
  <c r="E30" i="34"/>
  <c r="D29" i="34"/>
  <c r="E29" i="34"/>
  <c r="D28" i="34"/>
  <c r="E28" i="34" s="1"/>
  <c r="D25" i="34"/>
  <c r="E25" i="34"/>
  <c r="D24" i="34"/>
  <c r="E24" i="34"/>
  <c r="D23" i="34"/>
  <c r="E23" i="34" s="1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 s="1"/>
  <c r="D24" i="33"/>
  <c r="E24" i="33"/>
  <c r="D23" i="33"/>
  <c r="E23" i="33" s="1"/>
  <c r="D21" i="33"/>
  <c r="E21" i="33" s="1"/>
  <c r="D20" i="33"/>
  <c r="E20" i="33" s="1"/>
  <c r="D19" i="33"/>
  <c r="E19" i="33"/>
  <c r="D18" i="33"/>
  <c r="E18" i="33"/>
  <c r="D15" i="33"/>
  <c r="E15" i="33" s="1"/>
  <c r="D14" i="33"/>
  <c r="E14" i="33"/>
  <c r="D13" i="33"/>
  <c r="E13" i="33"/>
  <c r="D12" i="33"/>
  <c r="E12" i="33" s="1"/>
  <c r="D11" i="33"/>
  <c r="E11" i="33"/>
  <c r="D10" i="33"/>
  <c r="E10" i="33"/>
  <c r="D32" i="32"/>
  <c r="E32" i="32" s="1"/>
  <c r="D31" i="32"/>
  <c r="E31" i="32"/>
  <c r="D30" i="32"/>
  <c r="E30" i="32"/>
  <c r="D29" i="32"/>
  <c r="E29" i="32" s="1"/>
  <c r="D28" i="32"/>
  <c r="E28" i="32"/>
  <c r="D25" i="32"/>
  <c r="E25" i="32"/>
  <c r="D24" i="32"/>
  <c r="E24" i="32" s="1"/>
  <c r="D23" i="32"/>
  <c r="E23" i="32"/>
  <c r="D21" i="32"/>
  <c r="E21" i="32" s="1"/>
  <c r="D20" i="32"/>
  <c r="E20" i="32" s="1"/>
  <c r="D19" i="32"/>
  <c r="E19" i="32"/>
  <c r="D18" i="32"/>
  <c r="E18" i="32"/>
  <c r="D15" i="32"/>
  <c r="E15" i="32" s="1"/>
  <c r="D14" i="32"/>
  <c r="E14" i="32"/>
  <c r="D13" i="32"/>
  <c r="E13" i="32"/>
  <c r="D12" i="32"/>
  <c r="E12" i="32" s="1"/>
  <c r="D11" i="32"/>
  <c r="E11" i="32"/>
  <c r="D10" i="32"/>
  <c r="E10" i="32"/>
  <c r="D32" i="31"/>
  <c r="E32" i="31" s="1"/>
  <c r="D31" i="31"/>
  <c r="E31" i="31"/>
  <c r="D30" i="31"/>
  <c r="E30" i="31"/>
  <c r="D29" i="31"/>
  <c r="E29" i="31" s="1"/>
  <c r="D28" i="31"/>
  <c r="E28" i="31"/>
  <c r="D25" i="31"/>
  <c r="E25" i="31"/>
  <c r="D24" i="31"/>
  <c r="E24" i="31" s="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 s="1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 s="1"/>
  <c r="D12" i="30"/>
  <c r="E12" i="30"/>
  <c r="D11" i="30"/>
  <c r="E11" i="30"/>
  <c r="D10" i="30"/>
  <c r="E10" i="30" s="1"/>
  <c r="D32" i="29"/>
  <c r="E32" i="29"/>
  <c r="D31" i="29"/>
  <c r="E31" i="29"/>
  <c r="D30" i="29"/>
  <c r="E30" i="29" s="1"/>
  <c r="D29" i="29"/>
  <c r="E29" i="29"/>
  <c r="D28" i="29"/>
  <c r="E28" i="29"/>
  <c r="D25" i="29"/>
  <c r="E25" i="29" s="1"/>
  <c r="D24" i="29"/>
  <c r="E24" i="29"/>
  <c r="D23" i="29"/>
  <c r="E23" i="29"/>
  <c r="D21" i="29"/>
  <c r="E21" i="29" s="1"/>
  <c r="D20" i="29"/>
  <c r="E20" i="29"/>
  <c r="D19" i="29"/>
  <c r="E19" i="29"/>
  <c r="D18" i="29"/>
  <c r="E18" i="29" s="1"/>
  <c r="D15" i="29"/>
  <c r="E15" i="29"/>
  <c r="D14" i="29"/>
  <c r="E14" i="29"/>
  <c r="D13" i="29"/>
  <c r="E13" i="29" s="1"/>
  <c r="D12" i="29"/>
  <c r="E12" i="29"/>
  <c r="D11" i="29"/>
  <c r="E11" i="29" s="1"/>
  <c r="D10" i="29"/>
  <c r="E10" i="29"/>
  <c r="D32" i="28"/>
  <c r="E32" i="28" s="1"/>
  <c r="D31" i="28"/>
  <c r="E31" i="28"/>
  <c r="D30" i="28"/>
  <c r="E30" i="28"/>
  <c r="D29" i="28"/>
  <c r="E29" i="28" s="1"/>
  <c r="D28" i="28"/>
  <c r="E28" i="28"/>
  <c r="D25" i="28"/>
  <c r="E25" i="28"/>
  <c r="D24" i="28"/>
  <c r="E24" i="28" s="1"/>
  <c r="D23" i="28"/>
  <c r="E23" i="28" s="1"/>
  <c r="D21" i="28"/>
  <c r="E21" i="28" s="1"/>
  <c r="D20" i="28"/>
  <c r="E20" i="28"/>
  <c r="D19" i="28"/>
  <c r="E19" i="28" s="1"/>
  <c r="D18" i="28"/>
  <c r="E18" i="28"/>
  <c r="D15" i="28"/>
  <c r="E15" i="28"/>
  <c r="D14" i="28"/>
  <c r="E14" i="28" s="1"/>
  <c r="D13" i="28"/>
  <c r="E13" i="28"/>
  <c r="D12" i="28"/>
  <c r="E12" i="28"/>
  <c r="D11" i="28"/>
  <c r="E11" i="28" s="1"/>
  <c r="D10" i="28"/>
  <c r="E10" i="28"/>
  <c r="D32" i="27"/>
  <c r="E32" i="27"/>
  <c r="D31" i="27"/>
  <c r="E31" i="27" s="1"/>
  <c r="D30" i="27"/>
  <c r="E30" i="27"/>
  <c r="D29" i="27"/>
  <c r="E29" i="27"/>
  <c r="D28" i="27"/>
  <c r="E28" i="27" s="1"/>
  <c r="D25" i="27"/>
  <c r="E25" i="27"/>
  <c r="D24" i="27"/>
  <c r="E24" i="27"/>
  <c r="D23" i="27"/>
  <c r="E23" i="27" s="1"/>
  <c r="D21" i="27"/>
  <c r="E21" i="27" s="1"/>
  <c r="D20" i="27"/>
  <c r="E20" i="27"/>
  <c r="D19" i="27"/>
  <c r="E19" i="27" s="1"/>
  <c r="D18" i="27"/>
  <c r="E18" i="27" s="1"/>
  <c r="D15" i="27"/>
  <c r="E15" i="27"/>
  <c r="D14" i="27"/>
  <c r="E14" i="27"/>
  <c r="D13" i="27"/>
  <c r="E13" i="27" s="1"/>
  <c r="D12" i="27"/>
  <c r="E12" i="27"/>
  <c r="D11" i="27"/>
  <c r="E11" i="27"/>
  <c r="D10" i="27"/>
  <c r="E10" i="27" s="1"/>
  <c r="D32" i="26"/>
  <c r="E32" i="26"/>
  <c r="D31" i="26"/>
  <c r="E31" i="26"/>
  <c r="D30" i="26"/>
  <c r="E30" i="26" s="1"/>
  <c r="D29" i="26"/>
  <c r="E29" i="26"/>
  <c r="D28" i="26"/>
  <c r="E28" i="26"/>
  <c r="D25" i="26"/>
  <c r="E25" i="26" s="1"/>
  <c r="D24" i="26"/>
  <c r="E24" i="26"/>
  <c r="D23" i="26"/>
  <c r="E23" i="26"/>
  <c r="D21" i="26"/>
  <c r="E21" i="26" s="1"/>
  <c r="D20" i="26"/>
  <c r="E20" i="26"/>
  <c r="D19" i="26"/>
  <c r="E19" i="26"/>
  <c r="D18" i="26"/>
  <c r="E18" i="26" s="1"/>
  <c r="D15" i="26"/>
  <c r="E15" i="26"/>
  <c r="D14" i="26"/>
  <c r="E14" i="26" s="1"/>
  <c r="D13" i="26"/>
  <c r="E13" i="26"/>
  <c r="D12" i="26"/>
  <c r="E12" i="26" s="1"/>
  <c r="D11" i="26"/>
  <c r="E11" i="26"/>
  <c r="D10" i="26"/>
  <c r="E10" i="26"/>
  <c r="D32" i="25"/>
  <c r="E32" i="25" s="1"/>
  <c r="D31" i="25"/>
  <c r="E31" i="25"/>
  <c r="D30" i="25"/>
  <c r="E30" i="25"/>
  <c r="D29" i="25"/>
  <c r="E29" i="25" s="1"/>
  <c r="D28" i="25"/>
  <c r="E28" i="25"/>
  <c r="D25" i="25"/>
  <c r="E25" i="25"/>
  <c r="D24" i="25"/>
  <c r="E24" i="25" s="1"/>
  <c r="D23" i="25"/>
  <c r="E23" i="25"/>
  <c r="D21" i="25"/>
  <c r="E21" i="25" s="1"/>
  <c r="D20" i="25"/>
  <c r="E20" i="25" s="1"/>
  <c r="D19" i="25"/>
  <c r="E19" i="25"/>
  <c r="D18" i="25"/>
  <c r="E17" i="25"/>
  <c r="D15" i="25"/>
  <c r="E15" i="25" s="1"/>
  <c r="D14" i="25"/>
  <c r="E14" i="25"/>
  <c r="D13" i="25"/>
  <c r="E13" i="25"/>
  <c r="D12" i="25"/>
  <c r="E12" i="25" s="1"/>
  <c r="D11" i="25"/>
  <c r="E11" i="25"/>
  <c r="D10" i="25"/>
  <c r="E10" i="25"/>
  <c r="D32" i="24"/>
  <c r="E32" i="24" s="1"/>
  <c r="D31" i="24"/>
  <c r="E31" i="24"/>
  <c r="D30" i="24"/>
  <c r="E30" i="24"/>
  <c r="D29" i="24"/>
  <c r="E29" i="24" s="1"/>
  <c r="D28" i="24"/>
  <c r="E28" i="24"/>
  <c r="D25" i="24"/>
  <c r="E25" i="24"/>
  <c r="D24" i="24"/>
  <c r="E24" i="24" s="1"/>
  <c r="D23" i="24"/>
  <c r="E23" i="24"/>
  <c r="D21" i="24"/>
  <c r="E21" i="24" s="1"/>
  <c r="D20" i="24"/>
  <c r="E20" i="24"/>
  <c r="D19" i="24"/>
  <c r="E19" i="24" s="1"/>
  <c r="D18" i="24"/>
  <c r="E18" i="24"/>
  <c r="D15" i="24"/>
  <c r="E15" i="24"/>
  <c r="D14" i="24"/>
  <c r="E14" i="24" s="1"/>
  <c r="D13" i="24"/>
  <c r="E13" i="24"/>
  <c r="D12" i="24"/>
  <c r="E12" i="24"/>
  <c r="D11" i="24"/>
  <c r="E11" i="24" s="1"/>
  <c r="D10" i="24"/>
  <c r="E10" i="24"/>
  <c r="D32" i="23"/>
  <c r="E32" i="23"/>
  <c r="D31" i="23"/>
  <c r="E31" i="23" s="1"/>
  <c r="D30" i="23"/>
  <c r="E30" i="23"/>
  <c r="D29" i="23"/>
  <c r="E29" i="23"/>
  <c r="D28" i="23"/>
  <c r="E28" i="23" s="1"/>
  <c r="D25" i="23"/>
  <c r="E25" i="23"/>
  <c r="D24" i="23"/>
  <c r="E24" i="23"/>
  <c r="D23" i="23"/>
  <c r="E23" i="23" s="1"/>
  <c r="D21" i="23"/>
  <c r="E21" i="23" s="1"/>
  <c r="D20" i="23"/>
  <c r="E20" i="23"/>
  <c r="D19" i="23"/>
  <c r="E19" i="23" s="1"/>
  <c r="D18" i="23"/>
  <c r="E18" i="23"/>
  <c r="D15" i="23"/>
  <c r="E15" i="23"/>
  <c r="D14" i="23"/>
  <c r="E14" i="23" s="1"/>
  <c r="D13" i="23"/>
  <c r="E13" i="23"/>
  <c r="D12" i="23"/>
  <c r="E12" i="23"/>
  <c r="D11" i="23"/>
  <c r="E11" i="23" s="1"/>
  <c r="D10" i="23"/>
  <c r="E10" i="23"/>
  <c r="D32" i="22"/>
  <c r="E32" i="22"/>
  <c r="D31" i="22"/>
  <c r="E31" i="22" s="1"/>
  <c r="D30" i="22"/>
  <c r="E30" i="22"/>
  <c r="D29" i="22"/>
  <c r="E29" i="22"/>
  <c r="D28" i="22"/>
  <c r="E28" i="22" s="1"/>
  <c r="D25" i="22"/>
  <c r="E25" i="22"/>
  <c r="D24" i="22"/>
  <c r="E24" i="22"/>
  <c r="D23" i="22"/>
  <c r="E23" i="22" s="1"/>
  <c r="D21" i="22"/>
  <c r="E21" i="22" s="1"/>
  <c r="D20" i="22"/>
  <c r="E20" i="22"/>
  <c r="D19" i="22"/>
  <c r="E19" i="22"/>
  <c r="D18" i="22"/>
  <c r="E18" i="22" s="1"/>
  <c r="D15" i="22"/>
  <c r="E15" i="22"/>
  <c r="D14" i="22"/>
  <c r="E14" i="22"/>
  <c r="D13" i="22"/>
  <c r="E13" i="22" s="1"/>
  <c r="D12" i="22"/>
  <c r="E12" i="22"/>
  <c r="D11" i="22"/>
  <c r="E11" i="22"/>
  <c r="D10" i="22"/>
  <c r="E10" i="22" s="1"/>
  <c r="D32" i="21"/>
  <c r="E32" i="21"/>
  <c r="D31" i="21"/>
  <c r="E31" i="21"/>
  <c r="D30" i="21"/>
  <c r="E30" i="21" s="1"/>
  <c r="D29" i="21"/>
  <c r="E29" i="21"/>
  <c r="D28" i="21"/>
  <c r="E28" i="21"/>
  <c r="D25" i="21"/>
  <c r="E25" i="21" s="1"/>
  <c r="D24" i="21"/>
  <c r="E24" i="21"/>
  <c r="D23" i="21"/>
  <c r="E23" i="21"/>
  <c r="D21" i="21"/>
  <c r="E21" i="21" s="1"/>
  <c r="D20" i="21"/>
  <c r="E20" i="21"/>
  <c r="D19" i="21"/>
  <c r="E19" i="21"/>
  <c r="D18" i="21"/>
  <c r="E18" i="21" s="1"/>
  <c r="D15" i="21"/>
  <c r="E15" i="21"/>
  <c r="D14" i="21"/>
  <c r="E14" i="21"/>
  <c r="D13" i="21"/>
  <c r="E13" i="21" s="1"/>
  <c r="D12" i="21"/>
  <c r="E12" i="21"/>
  <c r="D11" i="21"/>
  <c r="E11" i="21"/>
  <c r="D10" i="21"/>
  <c r="E10" i="21" s="1"/>
  <c r="D32" i="20"/>
  <c r="E32" i="20"/>
  <c r="D31" i="20"/>
  <c r="E31" i="20"/>
  <c r="D30" i="20"/>
  <c r="E30" i="20" s="1"/>
  <c r="D29" i="20"/>
  <c r="E29" i="20"/>
  <c r="D28" i="20"/>
  <c r="E28" i="20"/>
  <c r="D25" i="20"/>
  <c r="E25" i="20" s="1"/>
  <c r="D24" i="20"/>
  <c r="E24" i="20"/>
  <c r="D23" i="20"/>
  <c r="E23" i="20"/>
  <c r="D21" i="20"/>
  <c r="E21" i="20" s="1"/>
  <c r="D20" i="20"/>
  <c r="E20" i="20" s="1"/>
  <c r="D19" i="20"/>
  <c r="E19" i="20"/>
  <c r="D18" i="20"/>
  <c r="E18" i="20"/>
  <c r="D15" i="20"/>
  <c r="E15" i="20" s="1"/>
  <c r="D14" i="20"/>
  <c r="E14" i="20"/>
  <c r="D13" i="20"/>
  <c r="E13" i="20"/>
  <c r="D12" i="20"/>
  <c r="E12" i="20" s="1"/>
  <c r="D11" i="20"/>
  <c r="E11" i="20"/>
  <c r="D10" i="20"/>
  <c r="E10" i="20"/>
  <c r="D32" i="19"/>
  <c r="E32" i="19" s="1"/>
  <c r="D31" i="19"/>
  <c r="E31" i="19"/>
  <c r="D30" i="19"/>
  <c r="E30" i="19" s="1"/>
  <c r="D29" i="19"/>
  <c r="E29" i="19" s="1"/>
  <c r="D28" i="19"/>
  <c r="E28" i="19"/>
  <c r="D25" i="19"/>
  <c r="E25" i="19"/>
  <c r="D24" i="19"/>
  <c r="E24" i="19" s="1"/>
  <c r="D23" i="19"/>
  <c r="E23" i="19"/>
  <c r="D21" i="19"/>
  <c r="E21" i="19" s="1"/>
  <c r="D20" i="19"/>
  <c r="E20" i="19"/>
  <c r="D19" i="19"/>
  <c r="E19" i="19" s="1"/>
  <c r="D18" i="19"/>
  <c r="E18" i="19"/>
  <c r="D15" i="19"/>
  <c r="E15" i="19"/>
  <c r="D14" i="19"/>
  <c r="E14" i="19" s="1"/>
  <c r="D13" i="19"/>
  <c r="E13" i="19"/>
  <c r="D12" i="19"/>
  <c r="E12" i="19"/>
  <c r="D11" i="19"/>
  <c r="E11" i="19" s="1"/>
  <c r="D10" i="19"/>
  <c r="E10" i="19"/>
  <c r="D32" i="18"/>
  <c r="E32" i="18"/>
  <c r="D31" i="18"/>
  <c r="E31" i="18" s="1"/>
  <c r="D30" i="18"/>
  <c r="E30" i="18"/>
  <c r="D29" i="18"/>
  <c r="E29" i="18"/>
  <c r="D28" i="18"/>
  <c r="E28" i="18" s="1"/>
  <c r="D25" i="18"/>
  <c r="E25" i="18"/>
  <c r="D24" i="18"/>
  <c r="E24" i="18"/>
  <c r="D23" i="18"/>
  <c r="E23" i="18" s="1"/>
  <c r="D21" i="18"/>
  <c r="E21" i="18" s="1"/>
  <c r="D20" i="18"/>
  <c r="E20" i="18"/>
  <c r="D19" i="18"/>
  <c r="E19" i="18" s="1"/>
  <c r="D18" i="18"/>
  <c r="E18" i="18"/>
  <c r="D15" i="18"/>
  <c r="E15" i="18"/>
  <c r="D14" i="18"/>
  <c r="E14" i="18" s="1"/>
  <c r="D13" i="18"/>
  <c r="E13" i="18"/>
  <c r="D12" i="18"/>
  <c r="E12" i="18"/>
  <c r="D11" i="18"/>
  <c r="E11" i="18" s="1"/>
  <c r="D10" i="18"/>
  <c r="E10" i="18"/>
  <c r="D32" i="17"/>
  <c r="E32" i="17"/>
  <c r="D31" i="17"/>
  <c r="E31" i="17" s="1"/>
  <c r="D30" i="17"/>
  <c r="E30" i="17"/>
  <c r="D29" i="17"/>
  <c r="E29" i="17"/>
  <c r="D28" i="17"/>
  <c r="E28" i="17" s="1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 s="1"/>
  <c r="D14" i="17"/>
  <c r="E14" i="17"/>
  <c r="D13" i="17"/>
  <c r="E13" i="17"/>
  <c r="D12" i="17"/>
  <c r="E12" i="17" s="1"/>
  <c r="D11" i="17"/>
  <c r="E11" i="17"/>
  <c r="D10" i="17"/>
  <c r="E10" i="17"/>
  <c r="D32" i="16"/>
  <c r="E32" i="16" s="1"/>
  <c r="D31" i="16"/>
  <c r="E31" i="16"/>
  <c r="D30" i="16"/>
  <c r="E30" i="16"/>
  <c r="D29" i="16"/>
  <c r="E29" i="16" s="1"/>
  <c r="D28" i="16"/>
  <c r="E28" i="16"/>
  <c r="E26" i="16"/>
  <c r="D25" i="16"/>
  <c r="E25" i="16" s="1"/>
  <c r="D24" i="16"/>
  <c r="E24" i="16"/>
  <c r="D23" i="16"/>
  <c r="E23" i="16"/>
  <c r="D21" i="16"/>
  <c r="E21" i="16" s="1"/>
  <c r="D20" i="16"/>
  <c r="E20" i="16" s="1"/>
  <c r="D19" i="16"/>
  <c r="E19" i="16"/>
  <c r="D18" i="16"/>
  <c r="E18" i="16"/>
  <c r="D15" i="16"/>
  <c r="E15" i="16" s="1"/>
  <c r="D14" i="16"/>
  <c r="E14" i="16"/>
  <c r="D13" i="16"/>
  <c r="E13" i="16"/>
  <c r="D12" i="16"/>
  <c r="E12" i="16" s="1"/>
  <c r="D11" i="16"/>
  <c r="E11" i="16"/>
  <c r="D10" i="16"/>
  <c r="E10" i="16"/>
  <c r="D32" i="15"/>
  <c r="E32" i="15" s="1"/>
  <c r="D31" i="15"/>
  <c r="E31" i="15"/>
  <c r="D30" i="15"/>
  <c r="E30" i="15"/>
  <c r="D29" i="15"/>
  <c r="E29" i="15" s="1"/>
  <c r="D28" i="15"/>
  <c r="E28" i="15"/>
  <c r="D25" i="15"/>
  <c r="E25" i="15"/>
  <c r="D24" i="15"/>
  <c r="E24" i="15" s="1"/>
  <c r="D23" i="15"/>
  <c r="E23" i="15"/>
  <c r="D21" i="15"/>
  <c r="E21" i="15" s="1"/>
  <c r="D20" i="15"/>
  <c r="E20" i="15" s="1"/>
  <c r="D19" i="15"/>
  <c r="E19" i="15"/>
  <c r="D18" i="15"/>
  <c r="E18" i="15"/>
  <c r="D15" i="15"/>
  <c r="E15" i="15" s="1"/>
  <c r="D14" i="15"/>
  <c r="E14" i="15"/>
  <c r="D13" i="15"/>
  <c r="E13" i="15"/>
  <c r="D12" i="15"/>
  <c r="E12" i="15" s="1"/>
  <c r="D11" i="15"/>
  <c r="E11" i="15"/>
  <c r="D10" i="15"/>
  <c r="E10" i="15"/>
  <c r="D32" i="14"/>
  <c r="E32" i="14" s="1"/>
  <c r="D31" i="14"/>
  <c r="E31" i="14"/>
  <c r="D30" i="14"/>
  <c r="E30" i="14"/>
  <c r="D29" i="14"/>
  <c r="E29" i="14" s="1"/>
  <c r="D28" i="14"/>
  <c r="E28" i="14"/>
  <c r="D25" i="14"/>
  <c r="E25" i="14"/>
  <c r="D24" i="14"/>
  <c r="E24" i="14" s="1"/>
  <c r="D23" i="14"/>
  <c r="E23" i="14"/>
  <c r="D21" i="14"/>
  <c r="E21" i="14" s="1"/>
  <c r="D20" i="14"/>
  <c r="E20" i="14"/>
  <c r="D19" i="14"/>
  <c r="E19" i="14" s="1"/>
  <c r="D18" i="14"/>
  <c r="E18" i="14"/>
  <c r="D15" i="14"/>
  <c r="E15" i="14"/>
  <c r="D14" i="14"/>
  <c r="E14" i="14" s="1"/>
  <c r="D13" i="14"/>
  <c r="E13" i="14"/>
  <c r="D12" i="14"/>
  <c r="E12" i="14"/>
  <c r="D11" i="14"/>
  <c r="E11" i="14" s="1"/>
  <c r="D32" i="13"/>
  <c r="E32" i="13"/>
  <c r="D31" i="13"/>
  <c r="E31" i="13"/>
  <c r="D30" i="13"/>
  <c r="E30" i="13" s="1"/>
  <c r="D29" i="13"/>
  <c r="E29" i="13"/>
  <c r="D28" i="13"/>
  <c r="E28" i="13"/>
  <c r="E27" i="13"/>
  <c r="D25" i="13"/>
  <c r="E25" i="13"/>
  <c r="D24" i="13"/>
  <c r="E24" i="13"/>
  <c r="D23" i="13"/>
  <c r="E23" i="13" s="1"/>
  <c r="D21" i="13"/>
  <c r="E21" i="13" s="1"/>
  <c r="D20" i="13"/>
  <c r="E20" i="13"/>
  <c r="D19" i="13"/>
  <c r="E19" i="13"/>
  <c r="D18" i="13"/>
  <c r="E18" i="13" s="1"/>
  <c r="D15" i="13"/>
  <c r="E15" i="13"/>
  <c r="D14" i="13"/>
  <c r="E14" i="13"/>
  <c r="D13" i="13"/>
  <c r="E13" i="13" s="1"/>
  <c r="D12" i="13"/>
  <c r="E12" i="13"/>
  <c r="D11" i="13"/>
  <c r="E11" i="13"/>
  <c r="D10" i="13"/>
  <c r="E10" i="13" s="1"/>
  <c r="D32" i="12"/>
  <c r="E32" i="12"/>
  <c r="D31" i="12"/>
  <c r="E31" i="12"/>
  <c r="D30" i="12"/>
  <c r="E30" i="12" s="1"/>
  <c r="D29" i="12"/>
  <c r="E29" i="12"/>
  <c r="D28" i="12"/>
  <c r="E28" i="12"/>
  <c r="D25" i="12"/>
  <c r="E25" i="12" s="1"/>
  <c r="D24" i="12"/>
  <c r="E24" i="12"/>
  <c r="D23" i="12"/>
  <c r="E23" i="12"/>
  <c r="D20" i="12"/>
  <c r="E20" i="12" s="1"/>
  <c r="D19" i="12"/>
  <c r="E19" i="12"/>
  <c r="D18" i="12"/>
  <c r="E18" i="12"/>
  <c r="E17" i="12"/>
  <c r="D15" i="12"/>
  <c r="E15" i="12"/>
  <c r="D14" i="12"/>
  <c r="E14" i="12"/>
  <c r="D13" i="12"/>
  <c r="E13" i="12" s="1"/>
  <c r="D12" i="12"/>
  <c r="E12" i="12"/>
  <c r="D11" i="12"/>
  <c r="E11" i="12"/>
  <c r="D10" i="12"/>
  <c r="E10" i="12" s="1"/>
  <c r="D32" i="11"/>
  <c r="E32" i="11"/>
  <c r="D31" i="11"/>
  <c r="E31" i="11"/>
  <c r="D30" i="11"/>
  <c r="E30" i="11" s="1"/>
  <c r="D29" i="11"/>
  <c r="E29" i="11"/>
  <c r="D28" i="11"/>
  <c r="E28" i="11" s="1"/>
  <c r="D25" i="11"/>
  <c r="E25" i="11" s="1"/>
  <c r="D24" i="11"/>
  <c r="E24" i="11" s="1"/>
  <c r="D23" i="11"/>
  <c r="E23" i="11"/>
  <c r="D21" i="11"/>
  <c r="E21" i="11" s="1"/>
  <c r="D20" i="11"/>
  <c r="E20" i="11" s="1"/>
  <c r="D19" i="11"/>
  <c r="E19" i="11" s="1"/>
  <c r="D18" i="11"/>
  <c r="E18" i="11"/>
  <c r="D15" i="11"/>
  <c r="E15" i="11"/>
  <c r="D14" i="11"/>
  <c r="E14" i="11" s="1"/>
  <c r="D13" i="11"/>
  <c r="E13" i="11"/>
  <c r="D12" i="11"/>
  <c r="E12" i="11"/>
  <c r="D11" i="11"/>
  <c r="E11" i="11" s="1"/>
  <c r="D10" i="11"/>
  <c r="E10" i="11"/>
  <c r="D32" i="10"/>
  <c r="E32" i="10"/>
  <c r="D31" i="10"/>
  <c r="E31" i="10" s="1"/>
  <c r="D30" i="10"/>
  <c r="E30" i="10" s="1"/>
  <c r="D29" i="10"/>
  <c r="E29" i="10"/>
  <c r="D28" i="10"/>
  <c r="E28" i="10"/>
  <c r="D25" i="10"/>
  <c r="E25" i="10" s="1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 s="1"/>
  <c r="D14" i="10"/>
  <c r="E14" i="10"/>
  <c r="D13" i="10"/>
  <c r="E13" i="10"/>
  <c r="D12" i="10"/>
  <c r="E12" i="10" s="1"/>
  <c r="D11" i="10"/>
  <c r="E11" i="10"/>
  <c r="D10" i="10"/>
  <c r="E10" i="10"/>
  <c r="D32" i="9"/>
  <c r="E32" i="9" s="1"/>
  <c r="D31" i="9"/>
  <c r="E31" i="9"/>
  <c r="D30" i="9"/>
  <c r="E30" i="9"/>
  <c r="D29" i="9"/>
  <c r="E29" i="9" s="1"/>
  <c r="D28" i="9"/>
  <c r="E28" i="9"/>
  <c r="D25" i="9"/>
  <c r="E25" i="9" s="1"/>
  <c r="D24" i="9"/>
  <c r="E24" i="9"/>
  <c r="D23" i="9"/>
  <c r="E23" i="9" s="1"/>
  <c r="D21" i="9"/>
  <c r="E21" i="9" s="1"/>
  <c r="D20" i="9"/>
  <c r="E20" i="9"/>
  <c r="D19" i="9"/>
  <c r="E19" i="9" s="1"/>
  <c r="D18" i="9"/>
  <c r="E18" i="9"/>
  <c r="D15" i="9"/>
  <c r="E15" i="9"/>
  <c r="D14" i="9"/>
  <c r="E14" i="9" s="1"/>
  <c r="D13" i="9"/>
  <c r="E13" i="9"/>
  <c r="D12" i="9"/>
  <c r="E12" i="9"/>
  <c r="D11" i="9"/>
  <c r="E11" i="9" s="1"/>
  <c r="D10" i="9"/>
  <c r="E10" i="9"/>
  <c r="D32" i="8"/>
  <c r="E32" i="8" s="1"/>
  <c r="D31" i="8"/>
  <c r="E31" i="8"/>
  <c r="D30" i="8"/>
  <c r="E30" i="8" s="1"/>
  <c r="D29" i="8"/>
  <c r="E29" i="8"/>
  <c r="D28" i="8"/>
  <c r="E28" i="8"/>
  <c r="D25" i="8"/>
  <c r="E25" i="8" s="1"/>
  <c r="D24" i="8"/>
  <c r="E24" i="8"/>
  <c r="D23" i="8"/>
  <c r="E23" i="8"/>
  <c r="D21" i="8"/>
  <c r="E21" i="8" s="1"/>
  <c r="D20" i="8"/>
  <c r="E20" i="8"/>
  <c r="D19" i="8"/>
  <c r="E19" i="8"/>
  <c r="D18" i="8"/>
  <c r="E18" i="8" s="1"/>
  <c r="D15" i="8"/>
  <c r="E15" i="8"/>
  <c r="D14" i="8"/>
  <c r="E14" i="8"/>
  <c r="D13" i="8"/>
  <c r="E13" i="8" s="1"/>
  <c r="D12" i="8"/>
  <c r="E12" i="8"/>
  <c r="D11" i="8"/>
  <c r="E11" i="8"/>
  <c r="D10" i="8"/>
  <c r="E10" i="8" s="1"/>
  <c r="D32" i="7"/>
  <c r="E32" i="7"/>
  <c r="D11" i="7"/>
  <c r="E11" i="7"/>
  <c r="D12" i="7"/>
  <c r="E12" i="7" s="1"/>
  <c r="D13" i="7"/>
  <c r="E13" i="7"/>
  <c r="D14" i="7"/>
  <c r="E14" i="7"/>
  <c r="D15" i="7"/>
  <c r="E15" i="7" s="1"/>
  <c r="D18" i="7"/>
  <c r="E18" i="7" s="1"/>
  <c r="D19" i="7"/>
  <c r="E19" i="7"/>
  <c r="D20" i="7"/>
  <c r="E20" i="7"/>
  <c r="D23" i="7"/>
  <c r="E23" i="7" s="1"/>
  <c r="D25" i="7"/>
  <c r="E25" i="7" s="1"/>
  <c r="D28" i="7"/>
  <c r="E28" i="7" s="1"/>
  <c r="D29" i="7"/>
  <c r="E29" i="7"/>
  <c r="D30" i="7"/>
  <c r="E30" i="7" s="1"/>
  <c r="D31" i="7"/>
  <c r="E31" i="7"/>
  <c r="D10" i="7"/>
  <c r="E10" i="7"/>
  <c r="O12" i="40"/>
  <c r="O18" i="40"/>
  <c r="O16" i="40"/>
  <c r="O36" i="40"/>
  <c r="O35" i="40"/>
  <c r="O19" i="40"/>
  <c r="O27" i="40"/>
  <c r="O24" i="40"/>
  <c r="O22" i="40"/>
  <c r="O14" i="40"/>
  <c r="O13" i="40"/>
  <c r="O11" i="40"/>
  <c r="O17" i="40"/>
  <c r="O26" i="40"/>
  <c r="O23" i="40"/>
  <c r="O21" i="40"/>
  <c r="K31" i="40" l="1"/>
</calcChain>
</file>

<file path=xl/sharedStrings.xml><?xml version="1.0" encoding="utf-8"?>
<sst xmlns="http://schemas.openxmlformats.org/spreadsheetml/2006/main" count="706" uniqueCount="48">
  <si>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</si>
  <si>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</si>
  <si>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</si>
  <si>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</si>
  <si>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</si>
  <si>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</si>
  <si>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</si>
  <si>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Control parcial semanal</t>
  </si>
  <si>
    <t>Meta</t>
  </si>
  <si>
    <t>Proy con avance</t>
  </si>
  <si>
    <t>hrs</t>
  </si>
  <si>
    <t>m3</t>
  </si>
  <si>
    <t>l/s</t>
  </si>
  <si>
    <t xml:space="preserve"> 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</si>
  <si>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</si>
  <si>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</si>
  <si>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</si>
  <si>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</si>
  <si>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</si>
  <si>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</si>
  <si>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</si>
  <si>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</si>
  <si>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</si>
  <si>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</si>
  <si>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</si>
  <si>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</si>
  <si>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</si>
  <si>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</si>
  <si>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31-03-2025</t>
  </si>
  <si>
    <t>16 de abril de 2025</t>
  </si>
  <si>
    <t>24 de abril de 2024</t>
  </si>
  <si>
    <t>25 de abril de 2024</t>
  </si>
  <si>
    <t>26 de abril de 2025</t>
  </si>
  <si>
    <t>28 de abril de 2025</t>
  </si>
  <si>
    <t>27 de abril de 2025</t>
  </si>
  <si>
    <t>29 de abril de 2025</t>
  </si>
  <si>
    <t>30 de abril de 2025</t>
  </si>
  <si>
    <t>Registro, m3</t>
  </si>
  <si>
    <t>Caudal liberado</t>
  </si>
  <si>
    <t>m3/d</t>
  </si>
  <si>
    <t>m3/mes  --&gt;</t>
  </si>
  <si>
    <t>Aporte  1 al 6 de Abril</t>
  </si>
  <si>
    <t>Aporte 7 al 13 de Abril</t>
  </si>
  <si>
    <t>Aporte 14 al 20 de Abril</t>
  </si>
  <si>
    <t>Aporte  21 al 27 de Abril</t>
  </si>
  <si>
    <t>Aporte 28 al 30 de Abril</t>
  </si>
  <si>
    <t>m3/mes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</si>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</sst>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20" fontId="1" fillId="6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166" fontId="1" fillId="6" borderId="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4" borderId="37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167" fontId="9" fillId="5" borderId="38" xfId="1" applyNumberFormat="1" applyFont="1" applyFill="1" applyBorder="1" applyAlignment="1">
      <alignment horizontal="center"/>
    </xf>
    <xf numFmtId="165" fontId="0" fillId="2" borderId="0" xfId="0" applyNumberFormat="1" applyFill="1"/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zoomScaleNormal="100" workbookViewId="0">
      <selection activeCell="N8" sqref="N8:N9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4" customWidth="1"/>
    <col min="10" max="10" width="5.26953125" customWidth="1"/>
    <col min="12" max="12" width="8.453125" customWidth="1"/>
    <col min="13" max="13" width="7" customWidth="1"/>
  </cols>
  <sheetData>
    <row r="1" spans="1:2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59"/>
      <c r="L4" s="1"/>
      <c r="M4" s="1"/>
      <c r="N4" s="59" t="s">
        <v>1</v>
      </c>
      <c r="O4" s="1"/>
      <c r="P4" s="1"/>
      <c r="Q4" s="1"/>
      <c r="R4" s="1"/>
      <c r="S4" s="1"/>
      <c r="T4" s="1"/>
      <c r="U4" s="1"/>
      <c r="V4" s="1"/>
    </row>
    <row r="5" spans="1:22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59"/>
      <c r="L5" s="1"/>
      <c r="M5" s="1"/>
      <c r="N5" s="59" t="s">
        <v>3</v>
      </c>
      <c r="O5" s="1"/>
      <c r="P5" s="1"/>
      <c r="Q5" s="1"/>
      <c r="R5" s="1"/>
      <c r="S5" s="1"/>
      <c r="T5" s="1"/>
      <c r="U5" s="1"/>
      <c r="V5" s="1"/>
    </row>
    <row r="6" spans="1:22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R6" s="1"/>
      <c r="S6" s="1"/>
      <c r="T6" s="1"/>
      <c r="U6" s="1"/>
      <c r="V6" s="1"/>
    </row>
    <row r="7" spans="1:2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5" customHeight="1" x14ac:dyDescent="0.35">
      <c r="A8" s="1"/>
      <c r="B8" s="1"/>
      <c r="C8" s="106" t="s">
        <v>4</v>
      </c>
      <c r="D8" s="106" t="s">
        <v>5</v>
      </c>
      <c r="E8" s="95" t="s">
        <v>6</v>
      </c>
      <c r="F8" s="106" t="s">
        <v>37</v>
      </c>
      <c r="G8" s="110" t="s">
        <v>38</v>
      </c>
      <c r="H8" s="111"/>
      <c r="I8" s="1"/>
      <c r="J8" s="59" t="s">
        <v>7</v>
      </c>
      <c r="K8" s="63"/>
      <c r="L8" s="63"/>
      <c r="M8" s="63"/>
      <c r="N8" s="106" t="s">
        <v>47</v>
      </c>
      <c r="O8" s="106" t="s">
        <v>8</v>
      </c>
      <c r="P8" s="108" t="s">
        <v>9</v>
      </c>
      <c r="Q8" s="1"/>
      <c r="R8" s="1"/>
      <c r="S8" s="1"/>
      <c r="T8" s="1"/>
      <c r="U8" s="1"/>
      <c r="V8" s="1"/>
    </row>
    <row r="9" spans="1:22" x14ac:dyDescent="0.35">
      <c r="A9" s="1"/>
      <c r="B9" s="1"/>
      <c r="C9" s="107"/>
      <c r="D9" s="107"/>
      <c r="E9" s="103" t="s">
        <v>10</v>
      </c>
      <c r="F9" s="107"/>
      <c r="G9" s="112"/>
      <c r="H9" s="113"/>
      <c r="I9" s="1"/>
      <c r="J9" s="1"/>
      <c r="K9" s="63"/>
      <c r="L9" s="63"/>
      <c r="M9" s="63"/>
      <c r="N9" s="107"/>
      <c r="O9" s="107"/>
      <c r="P9" s="109"/>
      <c r="Q9" s="1"/>
      <c r="R9" s="1"/>
      <c r="S9" s="1"/>
      <c r="T9" s="1"/>
      <c r="U9" s="1"/>
      <c r="V9" s="1"/>
    </row>
    <row r="10" spans="1:22" x14ac:dyDescent="0.35">
      <c r="A10" s="1"/>
      <c r="B10" s="1"/>
      <c r="C10" s="95">
        <v>0</v>
      </c>
      <c r="D10" s="100" t="s">
        <v>28</v>
      </c>
      <c r="E10" s="101">
        <v>0.33333333333333331</v>
      </c>
      <c r="F10" s="102">
        <v>4402711</v>
      </c>
      <c r="G10" s="96" t="s">
        <v>39</v>
      </c>
      <c r="H10" s="96" t="s">
        <v>12</v>
      </c>
      <c r="I10" s="1"/>
      <c r="J10" s="1"/>
      <c r="K10" s="63"/>
      <c r="L10" s="63"/>
      <c r="M10" s="63"/>
      <c r="N10" s="99" t="s">
        <v>12</v>
      </c>
      <c r="O10" s="95" t="s">
        <v>39</v>
      </c>
      <c r="P10" s="99" t="s">
        <v>39</v>
      </c>
      <c r="Q10" s="1"/>
      <c r="R10" s="1"/>
      <c r="S10" s="1"/>
      <c r="T10" s="1"/>
      <c r="U10" s="1"/>
      <c r="V10" s="1"/>
    </row>
    <row r="11" spans="1:22" x14ac:dyDescent="0.35">
      <c r="A11" s="1"/>
      <c r="B11" s="1"/>
      <c r="C11" s="46">
        <v>1</v>
      </c>
      <c r="D11" s="47">
        <v>45748</v>
      </c>
      <c r="E11" s="60">
        <v>0.33333333333333331</v>
      </c>
      <c r="F11" s="48">
        <f>'Día 1'!C16</f>
        <v>4405541</v>
      </c>
      <c r="G11" s="48">
        <f>F11-F10</f>
        <v>2830</v>
      </c>
      <c r="H11" s="49">
        <f>G11*1000/24/60/60</f>
        <v>32.754629629629633</v>
      </c>
      <c r="I11" s="1"/>
      <c r="J11" s="116" t="s">
        <v>41</v>
      </c>
      <c r="K11" s="117"/>
      <c r="L11" s="118"/>
      <c r="N11" s="48">
        <v>30</v>
      </c>
      <c r="O11" s="48">
        <f>N11*60*60*24/1000</f>
        <v>2592</v>
      </c>
      <c r="P11" s="48">
        <f>G11</f>
        <v>2830</v>
      </c>
      <c r="Q11" s="1"/>
      <c r="R11" s="1"/>
      <c r="S11" s="1"/>
      <c r="T11" s="1"/>
      <c r="U11" s="1"/>
      <c r="V11" s="1"/>
    </row>
    <row r="12" spans="1:22" x14ac:dyDescent="0.35">
      <c r="A12" s="1"/>
      <c r="B12" s="1"/>
      <c r="C12" s="46">
        <v>2</v>
      </c>
      <c r="D12" s="47">
        <v>45749</v>
      </c>
      <c r="E12" s="60">
        <v>0.33333333333333331</v>
      </c>
      <c r="F12" s="48">
        <f>'Día 2'!C16</f>
        <v>4408375</v>
      </c>
      <c r="G12" s="48">
        <f t="shared" ref="G12:G40" si="0">F12-F11</f>
        <v>2834</v>
      </c>
      <c r="H12" s="49">
        <f t="shared" ref="H12:H40" si="1">G12*1000/24/60/60</f>
        <v>32.800925925925924</v>
      </c>
      <c r="J12" s="61"/>
      <c r="K12" s="67">
        <f>SUM(G11:G16)</f>
        <v>17155</v>
      </c>
      <c r="L12" s="68" t="s">
        <v>11</v>
      </c>
      <c r="M12" s="66"/>
      <c r="N12" s="48">
        <v>30</v>
      </c>
      <c r="O12" s="48">
        <f t="shared" ref="O12:O39" si="2">N12*60*60*24/1000</f>
        <v>2592</v>
      </c>
      <c r="P12" s="48">
        <f t="shared" ref="P12:P40" si="3">G12</f>
        <v>2834</v>
      </c>
      <c r="Q12" s="1"/>
      <c r="R12" s="1"/>
      <c r="S12" s="1"/>
      <c r="T12" s="1"/>
      <c r="U12" s="1"/>
      <c r="V12" s="1"/>
    </row>
    <row r="13" spans="1:22" x14ac:dyDescent="0.35">
      <c r="A13" s="1"/>
      <c r="B13" s="1"/>
      <c r="C13" s="46">
        <v>3</v>
      </c>
      <c r="D13" s="47">
        <v>45750</v>
      </c>
      <c r="E13" s="60">
        <v>0.33333333333333331</v>
      </c>
      <c r="F13" s="48">
        <f>'Día 3'!C16</f>
        <v>4411217</v>
      </c>
      <c r="G13" s="48">
        <f t="shared" si="0"/>
        <v>2842</v>
      </c>
      <c r="H13" s="49">
        <f t="shared" si="1"/>
        <v>32.893518518518519</v>
      </c>
      <c r="I13" s="1"/>
      <c r="J13" s="61"/>
      <c r="K13" s="71">
        <f>K12*1000/6/24/60/60</f>
        <v>33.092206790123456</v>
      </c>
      <c r="L13" s="71" t="s">
        <v>12</v>
      </c>
      <c r="M13" s="66"/>
      <c r="N13" s="48">
        <v>30</v>
      </c>
      <c r="O13" s="48">
        <f t="shared" si="2"/>
        <v>2592</v>
      </c>
      <c r="P13" s="48">
        <f t="shared" si="3"/>
        <v>2842</v>
      </c>
      <c r="Q13" s="1"/>
      <c r="R13" s="1"/>
      <c r="S13" s="1"/>
      <c r="T13" s="1"/>
      <c r="U13" s="1"/>
      <c r="V13" s="1"/>
    </row>
    <row r="14" spans="1:22" x14ac:dyDescent="0.35">
      <c r="A14" s="1"/>
      <c r="B14" s="1"/>
      <c r="C14" s="46">
        <v>4</v>
      </c>
      <c r="D14" s="47">
        <v>45751</v>
      </c>
      <c r="E14" s="60">
        <v>0.33333333333333331</v>
      </c>
      <c r="F14" s="48">
        <f>'Día 4'!C16</f>
        <v>4414067</v>
      </c>
      <c r="G14" s="48">
        <f t="shared" si="0"/>
        <v>2850</v>
      </c>
      <c r="H14" s="49">
        <f t="shared" si="1"/>
        <v>32.986111111111114</v>
      </c>
      <c r="I14" s="1"/>
      <c r="J14" s="62"/>
      <c r="K14" s="69"/>
      <c r="L14" s="70"/>
      <c r="M14" s="66"/>
      <c r="N14" s="48">
        <v>30</v>
      </c>
      <c r="O14" s="48">
        <f t="shared" si="2"/>
        <v>2592</v>
      </c>
      <c r="P14" s="48">
        <f t="shared" si="3"/>
        <v>2850</v>
      </c>
      <c r="Q14" s="1"/>
      <c r="R14" s="1"/>
      <c r="S14" s="1"/>
      <c r="T14" s="1"/>
      <c r="U14" s="1"/>
      <c r="V14" s="1"/>
    </row>
    <row r="15" spans="1:22" x14ac:dyDescent="0.35">
      <c r="A15" s="1"/>
      <c r="B15" s="1"/>
      <c r="C15" s="46">
        <v>5</v>
      </c>
      <c r="D15" s="47">
        <v>45752</v>
      </c>
      <c r="E15" s="60">
        <v>0.33333333333333331</v>
      </c>
      <c r="F15" s="48">
        <f>'Día 5'!C16</f>
        <v>4416914</v>
      </c>
      <c r="G15" s="48">
        <f t="shared" si="0"/>
        <v>2847</v>
      </c>
      <c r="H15" s="49">
        <f t="shared" si="1"/>
        <v>32.951388888888886</v>
      </c>
      <c r="I15" s="1"/>
      <c r="J15" s="1"/>
      <c r="K15" s="67"/>
      <c r="L15" s="65"/>
      <c r="M15" s="66"/>
      <c r="N15" s="48">
        <v>30</v>
      </c>
      <c r="O15" s="48">
        <f t="shared" si="2"/>
        <v>2592</v>
      </c>
      <c r="P15" s="48">
        <f t="shared" si="3"/>
        <v>2847</v>
      </c>
      <c r="Q15" s="1"/>
      <c r="R15" s="1"/>
      <c r="S15" s="1"/>
      <c r="T15" s="1"/>
      <c r="U15" s="1"/>
      <c r="V15" s="1"/>
    </row>
    <row r="16" spans="1:22" x14ac:dyDescent="0.35">
      <c r="A16" s="1"/>
      <c r="B16" s="1"/>
      <c r="C16" s="46">
        <v>6</v>
      </c>
      <c r="D16" s="47">
        <v>45753</v>
      </c>
      <c r="E16" s="60">
        <v>0.33333333333333331</v>
      </c>
      <c r="F16" s="48">
        <f>'DÍa 6'!C16</f>
        <v>4419866</v>
      </c>
      <c r="G16" s="48">
        <f t="shared" si="0"/>
        <v>2952</v>
      </c>
      <c r="H16" s="49">
        <f t="shared" si="1"/>
        <v>34.166666666666664</v>
      </c>
      <c r="I16" s="1"/>
      <c r="J16" s="1"/>
      <c r="K16" s="67"/>
      <c r="L16" s="65"/>
      <c r="M16" s="66"/>
      <c r="N16" s="48">
        <v>30</v>
      </c>
      <c r="O16" s="48">
        <f t="shared" si="2"/>
        <v>2592</v>
      </c>
      <c r="P16" s="48">
        <f t="shared" si="3"/>
        <v>2952</v>
      </c>
      <c r="Q16" s="1"/>
      <c r="R16" s="1"/>
      <c r="S16" s="1"/>
      <c r="T16" s="1"/>
      <c r="U16" s="1"/>
      <c r="V16" s="1"/>
    </row>
    <row r="17" spans="1:22" x14ac:dyDescent="0.35">
      <c r="A17" s="1"/>
      <c r="B17" s="1"/>
      <c r="C17" s="46">
        <v>7</v>
      </c>
      <c r="D17" s="47">
        <v>45754</v>
      </c>
      <c r="E17" s="60">
        <v>0.33333333333333331</v>
      </c>
      <c r="F17" s="48">
        <f>'Día 7'!C16</f>
        <v>4422669</v>
      </c>
      <c r="G17" s="48">
        <f t="shared" si="0"/>
        <v>2803</v>
      </c>
      <c r="H17" s="49">
        <f t="shared" si="1"/>
        <v>32.442129629629633</v>
      </c>
      <c r="I17" s="1"/>
      <c r="J17" s="116" t="s">
        <v>42</v>
      </c>
      <c r="K17" s="117"/>
      <c r="L17" s="118"/>
      <c r="M17" s="66"/>
      <c r="N17" s="48">
        <v>30</v>
      </c>
      <c r="O17" s="48">
        <f t="shared" si="2"/>
        <v>2592</v>
      </c>
      <c r="P17" s="48">
        <f t="shared" si="3"/>
        <v>2803</v>
      </c>
      <c r="Q17" s="1"/>
      <c r="R17" s="1"/>
      <c r="S17" s="1"/>
      <c r="T17" s="1"/>
      <c r="U17" s="1"/>
      <c r="V17" s="1"/>
    </row>
    <row r="18" spans="1:22" x14ac:dyDescent="0.35">
      <c r="A18" s="1"/>
      <c r="B18" s="1"/>
      <c r="C18" s="46">
        <v>8</v>
      </c>
      <c r="D18" s="47">
        <v>45755</v>
      </c>
      <c r="E18" s="60">
        <v>0.33333333333333331</v>
      </c>
      <c r="F18" s="48">
        <f>'Día 8'!C16</f>
        <v>4425206</v>
      </c>
      <c r="G18" s="48">
        <f t="shared" si="0"/>
        <v>2537</v>
      </c>
      <c r="H18" s="49">
        <f t="shared" si="1"/>
        <v>29.363425925925924</v>
      </c>
      <c r="J18" s="61"/>
      <c r="K18" s="67">
        <f>SUM(G17:G23)</f>
        <v>19995</v>
      </c>
      <c r="L18" s="68" t="s">
        <v>11</v>
      </c>
      <c r="M18" s="66"/>
      <c r="N18" s="48">
        <v>30</v>
      </c>
      <c r="O18" s="48">
        <f t="shared" si="2"/>
        <v>2592</v>
      </c>
      <c r="P18" s="48">
        <f t="shared" si="3"/>
        <v>2537</v>
      </c>
      <c r="Q18" s="1"/>
      <c r="R18" s="1"/>
      <c r="S18" s="1"/>
      <c r="T18" s="1"/>
      <c r="U18" s="1"/>
      <c r="V18" s="1"/>
    </row>
    <row r="19" spans="1:22" x14ac:dyDescent="0.35">
      <c r="A19" s="1"/>
      <c r="B19" s="1"/>
      <c r="C19" s="46">
        <v>9</v>
      </c>
      <c r="D19" s="47">
        <v>45756</v>
      </c>
      <c r="E19" s="60">
        <v>0.33333333333333331</v>
      </c>
      <c r="F19" s="48">
        <f>'Día 9'!C16</f>
        <v>4428136</v>
      </c>
      <c r="G19" s="48">
        <f t="shared" si="0"/>
        <v>2930</v>
      </c>
      <c r="H19" s="49">
        <f t="shared" si="1"/>
        <v>33.912037037037038</v>
      </c>
      <c r="I19" s="1"/>
      <c r="J19" s="61"/>
      <c r="K19" s="71">
        <f>K18*1000/7/24/60/60</f>
        <v>33.060515873015873</v>
      </c>
      <c r="L19" s="71" t="s">
        <v>12</v>
      </c>
      <c r="M19" s="66"/>
      <c r="N19" s="48">
        <v>30</v>
      </c>
      <c r="O19" s="48">
        <f t="shared" si="2"/>
        <v>2592</v>
      </c>
      <c r="P19" s="48">
        <f t="shared" si="3"/>
        <v>2930</v>
      </c>
      <c r="Q19" s="1"/>
      <c r="R19" s="1"/>
      <c r="S19" s="1"/>
      <c r="T19" s="1"/>
      <c r="U19" s="1"/>
      <c r="V19" s="1"/>
    </row>
    <row r="20" spans="1:22" x14ac:dyDescent="0.35">
      <c r="A20" s="1"/>
      <c r="B20" s="1"/>
      <c r="C20" s="46">
        <v>10</v>
      </c>
      <c r="D20" s="47">
        <v>45757</v>
      </c>
      <c r="E20" s="60">
        <v>0.33333333333333331</v>
      </c>
      <c r="F20" s="48">
        <f>'Día 10'!C16</f>
        <v>4431079</v>
      </c>
      <c r="G20" s="48">
        <f t="shared" si="0"/>
        <v>2943</v>
      </c>
      <c r="H20" s="49">
        <f t="shared" si="1"/>
        <v>34.0625</v>
      </c>
      <c r="I20" s="1"/>
      <c r="J20" s="62"/>
      <c r="K20" s="69"/>
      <c r="L20" s="70"/>
      <c r="M20" s="66"/>
      <c r="N20" s="48">
        <v>30</v>
      </c>
      <c r="O20" s="48">
        <f t="shared" si="2"/>
        <v>2592</v>
      </c>
      <c r="P20" s="48">
        <f t="shared" si="3"/>
        <v>2943</v>
      </c>
      <c r="Q20" s="1"/>
      <c r="R20" s="1"/>
      <c r="S20" s="1"/>
      <c r="T20" s="1"/>
      <c r="U20" s="1"/>
      <c r="V20" s="1"/>
    </row>
    <row r="21" spans="1:22" x14ac:dyDescent="0.35">
      <c r="A21" s="1"/>
      <c r="B21" s="1"/>
      <c r="C21" s="46">
        <v>11</v>
      </c>
      <c r="D21" s="47">
        <v>45758</v>
      </c>
      <c r="E21" s="60">
        <v>0.33333333333333331</v>
      </c>
      <c r="F21" s="48">
        <f>'Día 11'!C16</f>
        <v>4434028</v>
      </c>
      <c r="G21" s="48">
        <f t="shared" si="0"/>
        <v>2949</v>
      </c>
      <c r="H21" s="49">
        <f t="shared" si="1"/>
        <v>34.131944444444443</v>
      </c>
      <c r="I21" s="1"/>
      <c r="J21" s="1"/>
      <c r="K21" s="64"/>
      <c r="L21" s="65"/>
      <c r="M21" s="66"/>
      <c r="N21" s="48">
        <v>30</v>
      </c>
      <c r="O21" s="48">
        <f t="shared" si="2"/>
        <v>2592</v>
      </c>
      <c r="P21" s="48">
        <f t="shared" si="3"/>
        <v>2949</v>
      </c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46">
        <v>12</v>
      </c>
      <c r="D22" s="47">
        <v>45759</v>
      </c>
      <c r="E22" s="60">
        <v>0.33333333333333331</v>
      </c>
      <c r="F22" s="48">
        <f>'Día 12'!C16</f>
        <v>4436967</v>
      </c>
      <c r="G22" s="48">
        <f t="shared" si="0"/>
        <v>2939</v>
      </c>
      <c r="H22" s="49">
        <f t="shared" si="1"/>
        <v>34.016203703703702</v>
      </c>
      <c r="I22" s="1"/>
      <c r="J22" s="1"/>
      <c r="K22" s="64"/>
      <c r="L22" s="65"/>
      <c r="M22" s="66"/>
      <c r="N22" s="48">
        <v>30</v>
      </c>
      <c r="O22" s="48">
        <f t="shared" si="2"/>
        <v>2592</v>
      </c>
      <c r="P22" s="48">
        <f t="shared" si="3"/>
        <v>2939</v>
      </c>
      <c r="Q22" s="1"/>
      <c r="R22" s="1" t="s">
        <v>13</v>
      </c>
      <c r="S22" s="1"/>
      <c r="T22" s="1"/>
      <c r="U22" s="1"/>
      <c r="V22" s="1"/>
    </row>
    <row r="23" spans="1:22" x14ac:dyDescent="0.35">
      <c r="A23" s="1"/>
      <c r="B23" s="1"/>
      <c r="C23" s="46">
        <v>13</v>
      </c>
      <c r="D23" s="47">
        <v>45760</v>
      </c>
      <c r="E23" s="60">
        <v>0.33333333333333331</v>
      </c>
      <c r="F23" s="48">
        <f>'Día 13'!C16</f>
        <v>4439861</v>
      </c>
      <c r="G23" s="48">
        <f t="shared" si="0"/>
        <v>2894</v>
      </c>
      <c r="H23" s="49">
        <f t="shared" si="1"/>
        <v>33.495370370370367</v>
      </c>
      <c r="I23" s="1"/>
      <c r="J23" s="116" t="s">
        <v>43</v>
      </c>
      <c r="K23" s="117"/>
      <c r="L23" s="118"/>
      <c r="M23" s="66"/>
      <c r="N23" s="48">
        <v>30</v>
      </c>
      <c r="O23" s="48">
        <f t="shared" si="2"/>
        <v>2592</v>
      </c>
      <c r="P23" s="48">
        <f t="shared" si="3"/>
        <v>2894</v>
      </c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46">
        <v>14</v>
      </c>
      <c r="D24" s="47">
        <v>45761</v>
      </c>
      <c r="E24" s="60">
        <v>0.33333333333333331</v>
      </c>
      <c r="F24" s="48">
        <f>'Día 14'!C16</f>
        <v>4442741</v>
      </c>
      <c r="G24" s="48">
        <f t="shared" si="0"/>
        <v>2880</v>
      </c>
      <c r="H24" s="49">
        <f t="shared" si="1"/>
        <v>33.333333333333336</v>
      </c>
      <c r="J24" s="61"/>
      <c r="K24" s="67">
        <f>SUM(G24:G30)</f>
        <v>20004</v>
      </c>
      <c r="L24" s="68" t="s">
        <v>11</v>
      </c>
      <c r="M24" s="66"/>
      <c r="N24" s="48">
        <v>30</v>
      </c>
      <c r="O24" s="48">
        <f t="shared" si="2"/>
        <v>2592</v>
      </c>
      <c r="P24" s="48">
        <f t="shared" si="3"/>
        <v>2880</v>
      </c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46">
        <v>15</v>
      </c>
      <c r="D25" s="47">
        <v>45762</v>
      </c>
      <c r="E25" s="60">
        <v>0.33333333333333331</v>
      </c>
      <c r="F25" s="48">
        <f>'Día 15'!C16</f>
        <v>4445601</v>
      </c>
      <c r="G25" s="48">
        <f t="shared" si="0"/>
        <v>2860</v>
      </c>
      <c r="H25" s="49">
        <f t="shared" si="1"/>
        <v>33.101851851851855</v>
      </c>
      <c r="I25" s="1"/>
      <c r="J25" s="61"/>
      <c r="K25" s="71">
        <f>K24*1000/7/24/60/60</f>
        <v>33.07539682539683</v>
      </c>
      <c r="L25" s="71" t="s">
        <v>12</v>
      </c>
      <c r="M25" s="66"/>
      <c r="N25" s="48">
        <v>30</v>
      </c>
      <c r="O25" s="48">
        <f t="shared" si="2"/>
        <v>2592</v>
      </c>
      <c r="P25" s="48">
        <f t="shared" si="3"/>
        <v>2860</v>
      </c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46">
        <v>16</v>
      </c>
      <c r="D26" s="47">
        <v>45763</v>
      </c>
      <c r="E26" s="60">
        <v>0.33333333333333331</v>
      </c>
      <c r="F26" s="48">
        <f>'Día 16'!C16</f>
        <v>4448464</v>
      </c>
      <c r="G26" s="48">
        <f t="shared" si="0"/>
        <v>2863</v>
      </c>
      <c r="H26" s="49">
        <f t="shared" si="1"/>
        <v>33.136574074074076</v>
      </c>
      <c r="I26" s="1"/>
      <c r="J26" s="62"/>
      <c r="K26" s="69"/>
      <c r="L26" s="70"/>
      <c r="M26" s="66"/>
      <c r="N26" s="48">
        <v>30</v>
      </c>
      <c r="O26" s="48">
        <f t="shared" si="2"/>
        <v>2592</v>
      </c>
      <c r="P26" s="48">
        <f t="shared" si="3"/>
        <v>2863</v>
      </c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46">
        <v>17</v>
      </c>
      <c r="D27" s="47">
        <v>45764</v>
      </c>
      <c r="E27" s="60">
        <v>0.33333333333333331</v>
      </c>
      <c r="F27" s="48">
        <f>'Día 17'!C16</f>
        <v>4451305</v>
      </c>
      <c r="G27" s="48">
        <f t="shared" si="0"/>
        <v>2841</v>
      </c>
      <c r="H27" s="49">
        <f t="shared" si="1"/>
        <v>32.881944444444443</v>
      </c>
      <c r="I27" s="1"/>
      <c r="J27" s="1"/>
      <c r="K27" s="64"/>
      <c r="L27" s="65"/>
      <c r="M27" s="66"/>
      <c r="N27" s="48">
        <v>30</v>
      </c>
      <c r="O27" s="48">
        <f t="shared" si="2"/>
        <v>2592</v>
      </c>
      <c r="P27" s="48">
        <f t="shared" si="3"/>
        <v>2841</v>
      </c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46">
        <v>18</v>
      </c>
      <c r="D28" s="47">
        <v>45765</v>
      </c>
      <c r="E28" s="60">
        <v>0.33333333333333331</v>
      </c>
      <c r="F28" s="48">
        <f>'Día 18'!C16</f>
        <v>4454168</v>
      </c>
      <c r="G28" s="48">
        <f t="shared" si="0"/>
        <v>2863</v>
      </c>
      <c r="H28" s="49">
        <f t="shared" si="1"/>
        <v>33.136574074074076</v>
      </c>
      <c r="I28" s="1"/>
      <c r="J28" s="1"/>
      <c r="K28" s="64"/>
      <c r="L28" s="65"/>
      <c r="M28" s="66"/>
      <c r="N28" s="48">
        <v>30</v>
      </c>
      <c r="O28" s="48">
        <f t="shared" si="2"/>
        <v>2592</v>
      </c>
      <c r="P28" s="48">
        <f t="shared" si="3"/>
        <v>2863</v>
      </c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46">
        <v>19</v>
      </c>
      <c r="D29" s="47">
        <v>45766</v>
      </c>
      <c r="E29" s="60">
        <v>0.33333333333333331</v>
      </c>
      <c r="F29" s="48">
        <f>'Día 19'!C16</f>
        <v>4457009</v>
      </c>
      <c r="G29" s="48">
        <f t="shared" si="0"/>
        <v>2841</v>
      </c>
      <c r="H29" s="49">
        <f t="shared" si="1"/>
        <v>32.881944444444443</v>
      </c>
      <c r="I29" s="1"/>
      <c r="J29" s="116" t="s">
        <v>44</v>
      </c>
      <c r="K29" s="117"/>
      <c r="L29" s="118"/>
      <c r="M29" s="66"/>
      <c r="N29" s="48">
        <v>30</v>
      </c>
      <c r="O29" s="48">
        <f t="shared" si="2"/>
        <v>2592</v>
      </c>
      <c r="P29" s="48">
        <f t="shared" si="3"/>
        <v>2841</v>
      </c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46">
        <v>20</v>
      </c>
      <c r="D30" s="47">
        <v>45767</v>
      </c>
      <c r="E30" s="60">
        <v>0.33333333333333331</v>
      </c>
      <c r="F30" s="48">
        <f>'Día 20'!C16</f>
        <v>4459865</v>
      </c>
      <c r="G30" s="48">
        <f t="shared" si="0"/>
        <v>2856</v>
      </c>
      <c r="H30" s="49">
        <f t="shared" si="1"/>
        <v>33.055555555555557</v>
      </c>
      <c r="J30" s="61"/>
      <c r="K30" s="67">
        <f>SUM(G31:G37)</f>
        <v>19395</v>
      </c>
      <c r="L30" s="68" t="s">
        <v>11</v>
      </c>
      <c r="M30" s="66"/>
      <c r="N30" s="48">
        <v>30</v>
      </c>
      <c r="O30" s="48">
        <f t="shared" si="2"/>
        <v>2592</v>
      </c>
      <c r="P30" s="48">
        <f t="shared" si="3"/>
        <v>2856</v>
      </c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46">
        <v>21</v>
      </c>
      <c r="D31" s="47">
        <v>45768</v>
      </c>
      <c r="E31" s="60">
        <v>0.33333333333333331</v>
      </c>
      <c r="F31" s="48">
        <f>'Día 21'!C16</f>
        <v>4462669</v>
      </c>
      <c r="G31" s="48">
        <f t="shared" si="0"/>
        <v>2804</v>
      </c>
      <c r="H31" s="49">
        <f t="shared" si="1"/>
        <v>32.453703703703702</v>
      </c>
      <c r="I31" s="1"/>
      <c r="J31" s="61"/>
      <c r="K31" s="71">
        <f>K30*1000/7/24/60/60</f>
        <v>32.06845238095238</v>
      </c>
      <c r="L31" s="71" t="s">
        <v>12</v>
      </c>
      <c r="M31" s="66"/>
      <c r="N31" s="48">
        <v>30</v>
      </c>
      <c r="O31" s="48">
        <f t="shared" si="2"/>
        <v>2592</v>
      </c>
      <c r="P31" s="48">
        <f t="shared" si="3"/>
        <v>2804</v>
      </c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46">
        <v>22</v>
      </c>
      <c r="D32" s="47">
        <v>45769</v>
      </c>
      <c r="E32" s="60">
        <v>0.33333333333333331</v>
      </c>
      <c r="F32" s="48">
        <f>'Día 22'!C16</f>
        <v>4465424</v>
      </c>
      <c r="G32" s="48">
        <f t="shared" si="0"/>
        <v>2755</v>
      </c>
      <c r="H32" s="49">
        <f t="shared" si="1"/>
        <v>31.886574074074076</v>
      </c>
      <c r="I32" s="1"/>
      <c r="J32" s="62"/>
      <c r="K32" s="69"/>
      <c r="L32" s="70"/>
      <c r="M32" s="66"/>
      <c r="N32" s="48">
        <v>30</v>
      </c>
      <c r="O32" s="48">
        <f t="shared" si="2"/>
        <v>2592</v>
      </c>
      <c r="P32" s="48">
        <f t="shared" si="3"/>
        <v>2755</v>
      </c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46">
        <v>23</v>
      </c>
      <c r="D33" s="47">
        <v>45770</v>
      </c>
      <c r="E33" s="60">
        <v>0.33333333333333331</v>
      </c>
      <c r="F33" s="48">
        <f>'Día 23'!C16</f>
        <v>4468186</v>
      </c>
      <c r="G33" s="48">
        <f t="shared" si="0"/>
        <v>2762</v>
      </c>
      <c r="H33" s="49">
        <f t="shared" si="1"/>
        <v>31.967592592592592</v>
      </c>
      <c r="I33" s="1"/>
      <c r="J33" s="1"/>
      <c r="K33" s="64"/>
      <c r="L33" s="65"/>
      <c r="M33" s="66"/>
      <c r="N33" s="48">
        <v>30</v>
      </c>
      <c r="O33" s="48">
        <f t="shared" si="2"/>
        <v>2592</v>
      </c>
      <c r="P33" s="48">
        <f t="shared" si="3"/>
        <v>2762</v>
      </c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46">
        <v>24</v>
      </c>
      <c r="D34" s="47">
        <v>45771</v>
      </c>
      <c r="E34" s="60">
        <v>0.33333333333333331</v>
      </c>
      <c r="F34" s="48">
        <f>'Día 24'!C16</f>
        <v>4470974</v>
      </c>
      <c r="G34" s="48">
        <f t="shared" si="0"/>
        <v>2788</v>
      </c>
      <c r="H34" s="49">
        <f t="shared" si="1"/>
        <v>32.268518518518519</v>
      </c>
      <c r="I34" s="1"/>
      <c r="J34" s="1"/>
      <c r="K34" s="64"/>
      <c r="L34" s="65"/>
      <c r="M34" s="66"/>
      <c r="N34" s="48">
        <v>30</v>
      </c>
      <c r="O34" s="48">
        <f t="shared" si="2"/>
        <v>2592</v>
      </c>
      <c r="P34" s="48">
        <f t="shared" si="3"/>
        <v>2788</v>
      </c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46">
        <v>25</v>
      </c>
      <c r="D35" s="47">
        <v>45772</v>
      </c>
      <c r="E35" s="60">
        <v>0.33333333333333331</v>
      </c>
      <c r="F35" s="48">
        <f>'Día 25'!C16</f>
        <v>4473745</v>
      </c>
      <c r="G35" s="48">
        <f t="shared" si="0"/>
        <v>2771</v>
      </c>
      <c r="H35" s="49">
        <f t="shared" si="1"/>
        <v>32.07175925925926</v>
      </c>
      <c r="I35" s="1"/>
      <c r="J35" s="116" t="s">
        <v>45</v>
      </c>
      <c r="K35" s="117"/>
      <c r="L35" s="118"/>
      <c r="M35" s="66"/>
      <c r="N35" s="48">
        <v>30</v>
      </c>
      <c r="O35" s="48">
        <f t="shared" si="2"/>
        <v>2592</v>
      </c>
      <c r="P35" s="48">
        <f t="shared" si="3"/>
        <v>2771</v>
      </c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46">
        <v>26</v>
      </c>
      <c r="D36" s="47">
        <v>45773</v>
      </c>
      <c r="E36" s="60">
        <v>0.33333333333333331</v>
      </c>
      <c r="F36" s="48">
        <f>'Día 26'!C16</f>
        <v>4476523</v>
      </c>
      <c r="G36" s="48">
        <f t="shared" si="0"/>
        <v>2778</v>
      </c>
      <c r="H36" s="49">
        <f t="shared" si="1"/>
        <v>32.152777777777779</v>
      </c>
      <c r="J36" s="61"/>
      <c r="K36" s="67">
        <f>SUM(G38:G40)</f>
        <v>8076</v>
      </c>
      <c r="L36" s="68" t="s">
        <v>11</v>
      </c>
      <c r="M36" s="66"/>
      <c r="N36" s="48">
        <v>30</v>
      </c>
      <c r="O36" s="48">
        <f t="shared" si="2"/>
        <v>2592</v>
      </c>
      <c r="P36" s="48">
        <f t="shared" si="3"/>
        <v>2778</v>
      </c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46">
        <v>27</v>
      </c>
      <c r="D37" s="47">
        <v>45774</v>
      </c>
      <c r="E37" s="60">
        <v>0.33333333333333331</v>
      </c>
      <c r="F37" s="48">
        <f>'Día 27'!C16</f>
        <v>4479260</v>
      </c>
      <c r="G37" s="48">
        <f t="shared" si="0"/>
        <v>2737</v>
      </c>
      <c r="H37" s="49">
        <f t="shared" si="1"/>
        <v>31.678240740740744</v>
      </c>
      <c r="I37" s="1"/>
      <c r="J37" s="61"/>
      <c r="K37" s="71">
        <f>K36*1000/3/24/60/60</f>
        <v>31.157407407407408</v>
      </c>
      <c r="L37" s="71" t="s">
        <v>12</v>
      </c>
      <c r="M37" s="66"/>
      <c r="N37" s="48">
        <v>30</v>
      </c>
      <c r="O37" s="48">
        <f t="shared" si="2"/>
        <v>2592</v>
      </c>
      <c r="P37" s="48">
        <f t="shared" si="3"/>
        <v>2737</v>
      </c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46">
        <v>28</v>
      </c>
      <c r="D38" s="47">
        <v>45775</v>
      </c>
      <c r="E38" s="60">
        <v>0.33333333333333331</v>
      </c>
      <c r="F38" s="48">
        <f>'Día 28'!C16</f>
        <v>4481953</v>
      </c>
      <c r="G38" s="48">
        <f t="shared" si="0"/>
        <v>2693</v>
      </c>
      <c r="H38" s="49">
        <f t="shared" si="1"/>
        <v>31.168981481481481</v>
      </c>
      <c r="I38" s="1"/>
      <c r="J38" s="62"/>
      <c r="K38" s="69"/>
      <c r="L38" s="70"/>
      <c r="M38" s="66"/>
      <c r="N38" s="48">
        <v>30</v>
      </c>
      <c r="O38" s="48">
        <f t="shared" si="2"/>
        <v>2592</v>
      </c>
      <c r="P38" s="48">
        <f t="shared" si="3"/>
        <v>2693</v>
      </c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46">
        <v>29</v>
      </c>
      <c r="D39" s="47">
        <v>45776</v>
      </c>
      <c r="E39" s="60">
        <v>0.33333333333333331</v>
      </c>
      <c r="F39" s="48">
        <f>'Día 29'!C16</f>
        <v>4484639</v>
      </c>
      <c r="G39" s="48">
        <f t="shared" si="0"/>
        <v>2686</v>
      </c>
      <c r="H39" s="49">
        <f t="shared" si="1"/>
        <v>31.087962962962965</v>
      </c>
      <c r="I39" s="1"/>
      <c r="J39" s="1"/>
      <c r="K39" s="64"/>
      <c r="L39" s="65"/>
      <c r="M39" s="66"/>
      <c r="N39" s="48">
        <v>30</v>
      </c>
      <c r="O39" s="48">
        <f t="shared" si="2"/>
        <v>2592</v>
      </c>
      <c r="P39" s="48">
        <f t="shared" si="3"/>
        <v>2686</v>
      </c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46">
        <v>30</v>
      </c>
      <c r="D40" s="47">
        <v>45777</v>
      </c>
      <c r="E40" s="60">
        <v>0.33333333333333298</v>
      </c>
      <c r="F40" s="48">
        <f>'Día 30'!C16</f>
        <v>4487336</v>
      </c>
      <c r="G40" s="48">
        <f t="shared" si="0"/>
        <v>2697</v>
      </c>
      <c r="H40" s="49">
        <f t="shared" si="1"/>
        <v>31.215277777777779</v>
      </c>
      <c r="I40" s="1"/>
      <c r="J40" s="1"/>
      <c r="K40" s="64"/>
      <c r="L40" s="65"/>
      <c r="M40" s="66"/>
      <c r="N40" s="48">
        <v>30</v>
      </c>
      <c r="O40" s="48">
        <f>N40*60*60*24/1000</f>
        <v>2592</v>
      </c>
      <c r="P40" s="48">
        <f t="shared" si="3"/>
        <v>2697</v>
      </c>
      <c r="Q40" s="1"/>
      <c r="R40" s="1"/>
      <c r="S40" s="1"/>
      <c r="T40" s="1"/>
      <c r="U40" s="1"/>
      <c r="V40" s="1"/>
    </row>
    <row r="41" spans="1:22" ht="15" thickBot="1" x14ac:dyDescent="0.4">
      <c r="A41" s="1"/>
      <c r="B41" s="1"/>
      <c r="C41" s="94"/>
      <c r="D41" s="94"/>
      <c r="E41" s="94"/>
      <c r="F41" s="94"/>
      <c r="G41" s="104">
        <f>(AVERAGE(G11:G40)-2592)/2592</f>
        <v>8.8284465020576186E-2</v>
      </c>
      <c r="H41" s="104">
        <f>(AVERAGE(H11:H40)-30)/30</f>
        <v>8.8284465020576158E-2</v>
      </c>
      <c r="I41" s="1"/>
      <c r="J41" s="1"/>
      <c r="K41" s="1"/>
      <c r="L41" s="1"/>
      <c r="M41" s="114"/>
      <c r="N41" s="97" t="s">
        <v>40</v>
      </c>
      <c r="O41" s="74">
        <f>SUM(O11:O40)</f>
        <v>77760</v>
      </c>
      <c r="P41" s="85">
        <f>SUM(P11:P40)</f>
        <v>84625</v>
      </c>
      <c r="Q41" s="1"/>
      <c r="R41" s="1"/>
      <c r="S41" s="1"/>
      <c r="T41" s="1"/>
      <c r="U41" s="1"/>
      <c r="V41" s="1"/>
    </row>
    <row r="42" spans="1:22" ht="15" thickBot="1" x14ac:dyDescent="0.4">
      <c r="A42" s="1"/>
      <c r="B42" s="1"/>
      <c r="C42" s="50"/>
      <c r="D42" s="51"/>
      <c r="E42" s="51"/>
      <c r="F42" s="51"/>
      <c r="G42" s="51"/>
      <c r="H42" s="52"/>
      <c r="I42" s="1"/>
      <c r="J42" s="1"/>
      <c r="K42" s="1"/>
      <c r="L42" s="59"/>
      <c r="M42" s="115"/>
      <c r="N42" s="98" t="s">
        <v>16</v>
      </c>
      <c r="O42" s="84">
        <f>O41*1000/30/24/60/60</f>
        <v>30</v>
      </c>
      <c r="P42" s="86">
        <f>P41*1000/30/24/60/60</f>
        <v>32.648533950617285</v>
      </c>
      <c r="Q42" s="59" t="s">
        <v>17</v>
      </c>
      <c r="R42" s="1"/>
      <c r="S42" s="1"/>
      <c r="T42" s="1"/>
      <c r="U42" s="1"/>
      <c r="V42" s="1"/>
    </row>
    <row r="43" spans="1:22" x14ac:dyDescent="0.35">
      <c r="A43" s="1"/>
      <c r="B43" s="1"/>
      <c r="C43" s="53"/>
      <c r="D43" s="57" t="s">
        <v>14</v>
      </c>
      <c r="E43" s="57"/>
      <c r="F43" s="57"/>
      <c r="G43" s="78">
        <f>(F40-F10)*1000/30/24/60/60</f>
        <v>32.648533950617285</v>
      </c>
      <c r="H43" s="58" t="s">
        <v>15</v>
      </c>
      <c r="I43" s="1"/>
      <c r="J43" s="1"/>
      <c r="K43" s="1"/>
      <c r="L43" s="1"/>
      <c r="M43" s="1"/>
      <c r="N43" s="94"/>
      <c r="O43" s="1"/>
      <c r="P43" s="1"/>
      <c r="Q43" s="1"/>
      <c r="R43" s="1"/>
      <c r="S43" s="1"/>
      <c r="T43" s="1"/>
      <c r="U43" s="1"/>
      <c r="V43" s="1"/>
    </row>
    <row r="44" spans="1:22" x14ac:dyDescent="0.35">
      <c r="A44" s="1"/>
      <c r="B44" s="1"/>
      <c r="C44" s="54"/>
      <c r="D44" s="55"/>
      <c r="E44" s="55"/>
      <c r="F44" s="55"/>
      <c r="G44" s="55"/>
      <c r="H44" s="56"/>
      <c r="I44" s="1"/>
      <c r="J44" s="1"/>
      <c r="K44" s="1"/>
      <c r="L44" s="1"/>
      <c r="M44" s="72" t="s">
        <v>18</v>
      </c>
      <c r="N44" s="73" t="s">
        <v>46</v>
      </c>
      <c r="O44" s="73"/>
      <c r="P44" s="77">
        <f>P41-O41</f>
        <v>6865</v>
      </c>
      <c r="Q44" s="1"/>
      <c r="R44" s="1"/>
      <c r="S44" s="1"/>
      <c r="T44" s="1"/>
      <c r="U44" s="1"/>
      <c r="V44" s="1"/>
    </row>
    <row r="45" spans="1:22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35">
      <c r="A46" s="1"/>
      <c r="B46" s="1"/>
      <c r="C46" s="59" t="s">
        <v>19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9"/>
      <c r="Q47" s="1"/>
      <c r="R47" s="1"/>
      <c r="S47" s="1"/>
      <c r="T47" s="1"/>
      <c r="U47" s="1"/>
      <c r="V47" s="1"/>
    </row>
    <row r="48" spans="1:22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35">
      <c r="A49" s="1"/>
      <c r="B49" s="1"/>
      <c r="C49" s="1"/>
      <c r="D49" s="1"/>
      <c r="E49" s="1"/>
      <c r="F49" s="10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mergeCells count="13">
    <mergeCell ref="M41:M42"/>
    <mergeCell ref="J11:L11"/>
    <mergeCell ref="J17:L17"/>
    <mergeCell ref="J29:L29"/>
    <mergeCell ref="J23:L23"/>
    <mergeCell ref="J35:L35"/>
    <mergeCell ref="F8:F9"/>
    <mergeCell ref="D8:D9"/>
    <mergeCell ref="C8:C9"/>
    <mergeCell ref="O8:O9"/>
    <mergeCell ref="P8:P9"/>
    <mergeCell ref="N8:N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45756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8'!C26</f>
        <v>4426439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4428136</v>
      </c>
      <c r="D16" s="40">
        <f>+C16-C8</f>
        <v>1697</v>
      </c>
      <c r="E16" s="87">
        <f>+D16*1000/14/3600</f>
        <v>33.670634920634917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4428752</v>
      </c>
      <c r="D21" s="40">
        <f>+C21-C16</f>
        <v>616</v>
      </c>
      <c r="E21" s="87">
        <f>+D21*1000/5/3600</f>
        <v>34.222222222222221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4429353</v>
      </c>
      <c r="D26" s="40">
        <f>+C26-C21</f>
        <v>601</v>
      </c>
      <c r="E26" s="87">
        <f>+D26*1000/5/3600</f>
        <v>33.388888888888886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45757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9'!C26</f>
        <v>4429353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5">
        <v>0.33333333333333298</v>
      </c>
      <c r="C16" s="76">
        <v>4431079</v>
      </c>
      <c r="D16" s="40">
        <f>+C16-C8</f>
        <v>1726</v>
      </c>
      <c r="E16" s="87">
        <f>+D16*1000/14/3600</f>
        <v>34.246031746031747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4431696</v>
      </c>
      <c r="D21" s="40">
        <f>+C21-C16</f>
        <v>617</v>
      </c>
      <c r="E21" s="87">
        <f>+D21*1000/5/3600</f>
        <v>34.277777777777779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4432306</v>
      </c>
      <c r="D26" s="40">
        <f>+C26-C21</f>
        <v>610</v>
      </c>
      <c r="E26" s="87">
        <f>+D26*1000/5/3600</f>
        <v>33.888888888888886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45758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10'!C26</f>
        <v>4432306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4434028</v>
      </c>
      <c r="D16" s="40">
        <f>+C16-C8</f>
        <v>1722</v>
      </c>
      <c r="E16" s="87">
        <f>+D16*1000/14/3600</f>
        <v>34.166666666666664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4434631</v>
      </c>
      <c r="D21" s="40">
        <f>+C21-C16</f>
        <v>603</v>
      </c>
      <c r="E21" s="87">
        <f>+D21*1000/5/3600</f>
        <v>33.5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4435248</v>
      </c>
      <c r="D26" s="40">
        <f>+C26-C21</f>
        <v>617</v>
      </c>
      <c r="E26" s="87">
        <f>+D26*1000/5/3600</f>
        <v>34.277777777777779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45759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11'!C26</f>
        <v>4435248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/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4436967</v>
      </c>
      <c r="D16" s="40">
        <f>+C16-C8</f>
        <v>1719</v>
      </c>
      <c r="E16" s="87">
        <f>+D16*1000/14/3600</f>
        <v>34.107142857142861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4437570</v>
      </c>
      <c r="D21" s="40">
        <f>+C21-C16</f>
        <v>603</v>
      </c>
      <c r="E21" s="87">
        <f>+D21*1000/5/3600</f>
        <v>33.5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4438179</v>
      </c>
      <c r="D26" s="40">
        <f>+C26-C21</f>
        <v>609</v>
      </c>
      <c r="E26" s="87">
        <f>+D26*1000/5/3600</f>
        <v>33.833333333333336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45760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12'!C26</f>
        <v>4438179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4439861</v>
      </c>
      <c r="D16" s="40">
        <f>+C16-C8</f>
        <v>1682</v>
      </c>
      <c r="E16" s="87">
        <f>+D16*1000/14/3600</f>
        <v>33.373015873015873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4440455</v>
      </c>
      <c r="D21" s="40">
        <f>+C21-C16</f>
        <v>594</v>
      </c>
      <c r="E21" s="87">
        <f>+D21*1000/5/3600</f>
        <v>33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4441061</v>
      </c>
      <c r="D26" s="40">
        <f>+C26-C21</f>
        <v>606</v>
      </c>
      <c r="E26" s="87">
        <f>+D26*1000/5/3600</f>
        <v>33.666666666666664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45761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13'!C26</f>
        <v>4441061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4442741</v>
      </c>
      <c r="D16" s="40">
        <f>+C16-C8</f>
        <v>1680</v>
      </c>
      <c r="E16" s="87">
        <f>+D16*1000/14/3600</f>
        <v>33.333333333333336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4443341</v>
      </c>
      <c r="D21" s="40">
        <f>+C21-C16</f>
        <v>600</v>
      </c>
      <c r="E21" s="87">
        <f>+D21*1000/5/3600</f>
        <v>33.333333333333336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4443939</v>
      </c>
      <c r="D26" s="40">
        <f>+C26-C21</f>
        <v>598</v>
      </c>
      <c r="E26" s="87">
        <f>+D26*1000/5/3600</f>
        <v>33.222222222222221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45762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14'!C26</f>
        <v>4443939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4445601</v>
      </c>
      <c r="D16" s="40">
        <f>+C16-C8</f>
        <v>1662</v>
      </c>
      <c r="E16" s="87">
        <f>+D16*1000/14/3600</f>
        <v>32.976190476190474</v>
      </c>
      <c r="F16" s="41" t="s">
        <v>13</v>
      </c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4446199</v>
      </c>
      <c r="D21" s="40">
        <f>+C21-C16</f>
        <v>598</v>
      </c>
      <c r="E21" s="87">
        <f>+D21*1000/5/3600</f>
        <v>33.222222222222221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4446795</v>
      </c>
      <c r="D26" s="40">
        <f>+C26-C21</f>
        <v>596</v>
      </c>
      <c r="E26" s="87">
        <f>+D26*1000/5/3600</f>
        <v>33.111111111111114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29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15'!C26</f>
        <v>4446795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4448464</v>
      </c>
      <c r="D16" s="40">
        <f>+C16-C8</f>
        <v>1669</v>
      </c>
      <c r="E16" s="87">
        <f>+D16*1000/14/3600</f>
        <v>33.115079365079367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4449056</v>
      </c>
      <c r="D21" s="40">
        <f>+C21-C16</f>
        <v>592</v>
      </c>
      <c r="E21" s="87">
        <f>+D21*1000/5/3600</f>
        <v>32.888888888888886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4449658</v>
      </c>
      <c r="D26" s="40">
        <f>+C26-C21</f>
        <v>602</v>
      </c>
      <c r="E26" s="87">
        <f>+D26*1000/5/3600</f>
        <v>33.444444444444443</v>
      </c>
      <c r="F26" s="41" t="s">
        <v>13</v>
      </c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6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45764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16'!C26</f>
        <v>4449658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4451305</v>
      </c>
      <c r="D16" s="40">
        <f>+C16-C8</f>
        <v>1647</v>
      </c>
      <c r="E16" s="87">
        <f>+D16*1000/14/3600</f>
        <v>32.678571428571431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4451901</v>
      </c>
      <c r="D21" s="40">
        <f>+C21-C16</f>
        <v>596</v>
      </c>
      <c r="E21" s="87">
        <f>+D21*1000/5/3600</f>
        <v>33.111111111111114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4452507</v>
      </c>
      <c r="D26" s="40">
        <f>+C26-C21</f>
        <v>606</v>
      </c>
      <c r="E26" s="87">
        <f>+D26*1000/5/3600</f>
        <v>33.666666666666664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8" zoomScale="80" zoomScaleNormal="8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45765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17'!C26</f>
        <v>4452507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4454168</v>
      </c>
      <c r="D16" s="40">
        <f>+C16-C8</f>
        <v>1661</v>
      </c>
      <c r="E16" s="87">
        <f>+D16*1000/14/3600</f>
        <v>32.956349206349209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4454768</v>
      </c>
      <c r="D21" s="40">
        <f>+C21-C16</f>
        <v>600</v>
      </c>
      <c r="E21" s="87">
        <f>+D21*1000/5/3600</f>
        <v>33.333333333333336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4455352</v>
      </c>
      <c r="D26" s="40">
        <f>+C26-C21</f>
        <v>584</v>
      </c>
      <c r="E26" s="87">
        <f>+D26*1000/5/3600</f>
        <v>32.444444444444443</v>
      </c>
      <c r="F26" s="41" t="s">
        <v>13</v>
      </c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45748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38">
        <v>4403889</v>
      </c>
      <c r="D8" s="28"/>
      <c r="E8" s="28"/>
      <c r="F8" s="8"/>
      <c r="G8" s="121"/>
      <c r="H8" s="122"/>
      <c r="I8" s="29"/>
      <c r="J8" s="29" t="s">
        <v>13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13</v>
      </c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7" t="s">
        <v>13</v>
      </c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4405541</v>
      </c>
      <c r="D16" s="40">
        <f>+C16-C8</f>
        <v>1652</v>
      </c>
      <c r="E16" s="87">
        <f>+D16*1000/14/3600</f>
        <v>32.777777777777779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13</v>
      </c>
      <c r="G17" s="127" t="s">
        <v>13</v>
      </c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13</v>
      </c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4406133</v>
      </c>
      <c r="D21" s="40">
        <f>+C21-C16</f>
        <v>592</v>
      </c>
      <c r="E21" s="87">
        <f>+D21*1000/5/3600</f>
        <v>32.888888888888886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7" t="s">
        <v>13</v>
      </c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4406700</v>
      </c>
      <c r="D26" s="40">
        <f>+C26-C21</f>
        <v>567</v>
      </c>
      <c r="E26" s="87">
        <f>+D26*1000/5/3600</f>
        <v>31.5</v>
      </c>
      <c r="F26" s="41" t="s">
        <v>13</v>
      </c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>+D28*1000/3600</f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>+D29*1000/3600</f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>+D30*1000/3600</f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>+D31*1000/3600</f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>+D32*1000/3600</f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45766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18'!C26</f>
        <v>4455352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4457009</v>
      </c>
      <c r="D16" s="40">
        <f>+C16-C8</f>
        <v>1657</v>
      </c>
      <c r="E16" s="87">
        <f>+D16*1000/14/3600</f>
        <v>32.876984126984127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4457615</v>
      </c>
      <c r="D21" s="40">
        <f>+C21-C16</f>
        <v>606</v>
      </c>
      <c r="E21" s="87">
        <f>+D21*1000/5/3600</f>
        <v>33.666666666666664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4458192</v>
      </c>
      <c r="D26" s="40">
        <f>+C26-C21</f>
        <v>577</v>
      </c>
      <c r="E26" s="87">
        <f>+D26*1000/5/3600</f>
        <v>32.055555555555557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6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45767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19'!C26</f>
        <v>4458192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4459865</v>
      </c>
      <c r="D16" s="40">
        <f>+C16-C8</f>
        <v>1673</v>
      </c>
      <c r="E16" s="87">
        <f>+D16*1000/14/3600</f>
        <v>33.194444444444443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4460459</v>
      </c>
      <c r="D21" s="40">
        <f>+C21-C16</f>
        <v>594</v>
      </c>
      <c r="E21" s="87">
        <f>+D21*1000/5/3600</f>
        <v>33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4461027</v>
      </c>
      <c r="D26" s="40">
        <f>+C26-C21</f>
        <v>568</v>
      </c>
      <c r="E26" s="87">
        <f>+D26*1000/5/3600</f>
        <v>31.555555555555557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45768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20'!C26</f>
        <v>4461027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4462669</v>
      </c>
      <c r="D16" s="40">
        <f>+C16-C8</f>
        <v>1642</v>
      </c>
      <c r="E16" s="87">
        <f>+D16*1000/14/3600</f>
        <v>32.579365079365083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4463243</v>
      </c>
      <c r="D21" s="40">
        <f>+C21-C16</f>
        <v>574</v>
      </c>
      <c r="E21" s="87">
        <f>+D21*1000/5/3600</f>
        <v>31.888888888888889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4463822</v>
      </c>
      <c r="D26" s="40">
        <f>+C26-C21</f>
        <v>579</v>
      </c>
      <c r="E26" s="87">
        <f>+D26*1000/5/3600</f>
        <v>32.166666666666664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6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45769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21'!C26</f>
        <v>4463822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4465424</v>
      </c>
      <c r="D16" s="40">
        <f>+C16-C8</f>
        <v>1602</v>
      </c>
      <c r="E16" s="87">
        <f>+D16*1000/14/3600</f>
        <v>31.785714285714288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4466005</v>
      </c>
      <c r="D21" s="40">
        <f>+C21-C16</f>
        <v>581</v>
      </c>
      <c r="E21" s="87">
        <f>+D21*1000/5/3600</f>
        <v>32.277777777777779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4466572</v>
      </c>
      <c r="D26" s="40">
        <f>+C26-C21</f>
        <v>567</v>
      </c>
      <c r="E26" s="87">
        <f>+D26*1000/5/3600</f>
        <v>31.5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45770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22'!C26</f>
        <v>4466572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4468186</v>
      </c>
      <c r="D16" s="40">
        <f>+C16-C8</f>
        <v>1614</v>
      </c>
      <c r="E16" s="87">
        <f>+D16*1000/14/3600</f>
        <v>32.023809523809526</v>
      </c>
      <c r="F16" s="45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4468767</v>
      </c>
      <c r="D21" s="40">
        <f>+C21-C16</f>
        <v>581</v>
      </c>
      <c r="E21" s="87">
        <f>+D21*1000/5/3600</f>
        <v>32.277777777777779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4469337</v>
      </c>
      <c r="D26" s="40">
        <f>+C26-C21</f>
        <v>570</v>
      </c>
      <c r="E26" s="87">
        <f>+D26*1000/5/3600</f>
        <v>31.666666666666668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0" zoomScaleNormal="8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30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23'!C26</f>
        <v>4469337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4470974</v>
      </c>
      <c r="D16" s="40">
        <f>+C16-C8</f>
        <v>1637</v>
      </c>
      <c r="E16" s="87">
        <f>+D16*1000/14/3600</f>
        <v>32.480158730158735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4471547</v>
      </c>
      <c r="D21" s="40">
        <f>+C21-C16</f>
        <v>573</v>
      </c>
      <c r="E21" s="87">
        <f>+D21*1000/5/3600</f>
        <v>31.833333333333332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2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-2</v>
      </c>
      <c r="E23" s="31">
        <f t="shared" si="1"/>
        <v>-0.55555555555555558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4472126</v>
      </c>
      <c r="D26" s="40">
        <f>+C26-C21</f>
        <v>579</v>
      </c>
      <c r="E26" s="87">
        <f>+D26*1000/5/3600</f>
        <v>32.166666666666664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7" zoomScale="80" zoomScaleNormal="8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31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24'!C26</f>
        <v>4472126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4473745</v>
      </c>
      <c r="D16" s="40">
        <f>+C16-C8</f>
        <v>1619</v>
      </c>
      <c r="E16" s="87">
        <f>+D16*1000/14/3600</f>
        <v>32.123015873015873</v>
      </c>
      <c r="F16" s="41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4474327</v>
      </c>
      <c r="D21" s="40">
        <f>+C21-C16</f>
        <v>582</v>
      </c>
      <c r="E21" s="87">
        <f>+D21*1000/5/3600</f>
        <v>32.333333333333336</v>
      </c>
      <c r="F21" s="41"/>
      <c r="G21" s="140" t="s">
        <v>13</v>
      </c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4474901</v>
      </c>
      <c r="D26" s="40">
        <f>+C26-C21</f>
        <v>574</v>
      </c>
      <c r="E26" s="87">
        <f>+D26*1000/5/3600</f>
        <v>31.888888888888889</v>
      </c>
      <c r="F26" s="41"/>
      <c r="G26" s="140" t="s">
        <v>13</v>
      </c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8" zoomScale="80" zoomScaleNormal="8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'Día 25'!C26</f>
        <v>4474901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/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4476523</v>
      </c>
      <c r="D16" s="40">
        <f>+C16-C8</f>
        <v>1622</v>
      </c>
      <c r="E16" s="87">
        <f>+D16*1000/14/3600</f>
        <v>32.182539682539684</v>
      </c>
      <c r="F16" s="45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4477101</v>
      </c>
      <c r="D21" s="40">
        <f>+C21-C16</f>
        <v>578</v>
      </c>
      <c r="E21" s="87">
        <f>+D21*1000/5/3600</f>
        <v>32.111111111111114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4477680</v>
      </c>
      <c r="D26" s="40">
        <f>+C26-C21</f>
        <v>579</v>
      </c>
      <c r="E26" s="87">
        <f>+D26*1000/5/3600</f>
        <v>32.166666666666664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80" zoomScaleNormal="80" zoomScalePageLayoutView="70" workbookViewId="0">
      <selection activeCell="C21" sqref="C2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93">
        <f>+'Día 26'!C26</f>
        <v>4477680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4479260</v>
      </c>
      <c r="D16" s="40">
        <f>+C16-C8</f>
        <v>1580</v>
      </c>
      <c r="E16" s="87">
        <f>+D16*1000/14/3600</f>
        <v>31.349206349206348</v>
      </c>
      <c r="F16" s="45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89">
        <f t="shared" si="1"/>
        <v>0</v>
      </c>
      <c r="F17" s="91"/>
      <c r="G17" s="146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89">
        <f t="shared" si="1"/>
        <v>0</v>
      </c>
      <c r="F18" s="91"/>
      <c r="G18" s="146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89">
        <f t="shared" si="1"/>
        <v>0</v>
      </c>
      <c r="F19" s="91"/>
      <c r="G19" s="146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4479824</v>
      </c>
      <c r="D21" s="40">
        <f>+C21-C16</f>
        <v>564</v>
      </c>
      <c r="E21" s="87">
        <f>+D21*1000/5/3600</f>
        <v>31.333333333333332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4480376</v>
      </c>
      <c r="D26" s="40">
        <f>+C26-C21</f>
        <v>552</v>
      </c>
      <c r="E26" s="87">
        <f>+D26*1000/5/3600</f>
        <v>30.666666666666668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8" zoomScale="80" zoomScaleNormal="8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27'!C26</f>
        <v>4480376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4481953</v>
      </c>
      <c r="D16" s="40">
        <f>+C16-C8</f>
        <v>1577</v>
      </c>
      <c r="E16" s="87">
        <f>+D16*1000/14/3600</f>
        <v>31.289682539682541</v>
      </c>
      <c r="F16" s="45"/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4482506</v>
      </c>
      <c r="D21" s="40">
        <f>+C21-C16</f>
        <v>553</v>
      </c>
      <c r="E21" s="87">
        <f>+D21*1000/5/3600</f>
        <v>30.722222222222221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4483063</v>
      </c>
      <c r="D26" s="40">
        <f>+C26-C21</f>
        <v>557</v>
      </c>
      <c r="E26" s="87">
        <f>+D26*1000/5/3600</f>
        <v>30.944444444444443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8" zoomScale="70" zoomScaleNormal="7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45749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38">
        <f>+'Día 1'!C26</f>
        <v>4406700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 t="s">
        <v>13</v>
      </c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13</v>
      </c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4408375</v>
      </c>
      <c r="D16" s="40">
        <f>+C16-C8</f>
        <v>1675</v>
      </c>
      <c r="E16" s="87">
        <f>+D16*1000/14/3600</f>
        <v>33.234126984126988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0"/>
      <c r="G20" s="142"/>
      <c r="H20" s="14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4408958</v>
      </c>
      <c r="D21" s="40">
        <f>+C21-C16</f>
        <v>583</v>
      </c>
      <c r="E21" s="88">
        <f>+D21*1000/5/3600</f>
        <v>32.388888888888886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4409550</v>
      </c>
      <c r="D26" s="40">
        <f>+C26-C21</f>
        <v>592</v>
      </c>
      <c r="E26" s="87">
        <f>+D26*1000/5/3600</f>
        <v>32.888888888888886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28'!C26</f>
        <v>4483063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4484639</v>
      </c>
      <c r="D16" s="40">
        <f>+C16-C8</f>
        <v>1576</v>
      </c>
      <c r="E16" s="92">
        <f>+D16*1000/14/3600</f>
        <v>31.269841269841269</v>
      </c>
      <c r="F16" s="45" t="s">
        <v>13</v>
      </c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4485201</v>
      </c>
      <c r="D21" s="40">
        <f>+C21-C16</f>
        <v>562</v>
      </c>
      <c r="E21" s="92">
        <f>+D21*1000/5/3600</f>
        <v>31.222222222222221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4485757</v>
      </c>
      <c r="D26" s="40">
        <f>+C26-C21</f>
        <v>556</v>
      </c>
      <c r="E26" s="92">
        <f>+D26*1000/5/3600</f>
        <v>30.888888888888889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0" zoomScaleNormal="80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29'!C26</f>
        <v>4485757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/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4487336</v>
      </c>
      <c r="D16" s="40">
        <f>+C16-C8</f>
        <v>1579</v>
      </c>
      <c r="E16" s="87">
        <f>+D16*1000/14/3600</f>
        <v>31.329365079365079</v>
      </c>
      <c r="F16" s="45" t="s">
        <v>13</v>
      </c>
      <c r="G16" s="140" t="s">
        <v>13</v>
      </c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4487893</v>
      </c>
      <c r="D21" s="40">
        <f>+C21-C16</f>
        <v>557</v>
      </c>
      <c r="E21" s="87">
        <f>+D21*1000/5/3600</f>
        <v>30.944444444444443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4488442</v>
      </c>
      <c r="D26" s="40">
        <f>+C26-C21</f>
        <v>549</v>
      </c>
      <c r="E26" s="87">
        <f>+D26*1000/5/3600</f>
        <v>30.5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6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45750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2'!C26</f>
        <v>4409550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4411217</v>
      </c>
      <c r="D16" s="40">
        <f>+C16-C8</f>
        <v>1667</v>
      </c>
      <c r="E16" s="87">
        <f>+D16*1000/14/3600</f>
        <v>33.075396825396822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4411803</v>
      </c>
      <c r="D21" s="40">
        <f>+C21-C16</f>
        <v>586</v>
      </c>
      <c r="E21" s="87">
        <f>+D21*1000/5/3600</f>
        <v>32.555555555555557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4412400</v>
      </c>
      <c r="D26" s="40">
        <f>+C26-C21</f>
        <v>597</v>
      </c>
      <c r="E26" s="87">
        <f>+D26*1000/5/3600</f>
        <v>33.166666666666664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45751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3'!C26</f>
        <v>4412400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4414067</v>
      </c>
      <c r="D16" s="40">
        <f>+C16-C8</f>
        <v>1667</v>
      </c>
      <c r="E16" s="87">
        <f>+D16*1000/14/3600</f>
        <v>33.075396825396822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13</v>
      </c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4414658</v>
      </c>
      <c r="D21" s="40">
        <f>+C21-C16</f>
        <v>591</v>
      </c>
      <c r="E21" s="87">
        <f>+D21*1000/5/3600</f>
        <v>32.833333333333336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4415248</v>
      </c>
      <c r="D26" s="40">
        <f>+C26-C21</f>
        <v>590</v>
      </c>
      <c r="E26" s="87">
        <f>+D26*1000/5/3600</f>
        <v>32.777777777777779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8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45752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4'!C26</f>
        <v>4415248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4416914</v>
      </c>
      <c r="D16" s="40">
        <f>+C16-C8</f>
        <v>1666</v>
      </c>
      <c r="E16" s="87">
        <f>+D16*1000/14/3600</f>
        <v>33.055555555555557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4417502</v>
      </c>
      <c r="D21" s="40">
        <f>+C21-C16</f>
        <v>588</v>
      </c>
      <c r="E21" s="87">
        <f>+D21*1000/5/3600</f>
        <v>32.666666666666664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4418099</v>
      </c>
      <c r="D26" s="40">
        <f>+C26-C21</f>
        <v>597</v>
      </c>
      <c r="E26" s="87">
        <f>+D26*1000/5/3600</f>
        <v>33.166666666666664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45753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5'!C26</f>
        <v>4418099</v>
      </c>
      <c r="D8" s="28" t="s">
        <v>13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4419866</v>
      </c>
      <c r="D16" s="40">
        <f>+C16-C8</f>
        <v>1767</v>
      </c>
      <c r="E16" s="87">
        <f>+D16*1000/14/3600</f>
        <v>35.05952380952381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2"/>
      <c r="H20" s="8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4420462</v>
      </c>
      <c r="D21" s="40">
        <f>+C21-C16</f>
        <v>596</v>
      </c>
      <c r="E21" s="87">
        <f>+D21*1000/5/3600</f>
        <v>33.111111111111114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4421044</v>
      </c>
      <c r="D26" s="40">
        <f>+C26-C21</f>
        <v>582</v>
      </c>
      <c r="E26" s="87">
        <f>+D26*1000/5/3600</f>
        <v>32.333333333333336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45754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6'!C26</f>
        <v>4421044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4422669</v>
      </c>
      <c r="D16" s="40">
        <f>+C16-C8</f>
        <v>1625</v>
      </c>
      <c r="E16" s="87">
        <f>+D16*1000/14/3600</f>
        <v>32.242063492063494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4423163</v>
      </c>
      <c r="D21" s="40">
        <f>+C21-C16</f>
        <v>494</v>
      </c>
      <c r="E21" s="87">
        <f>+D21*1000/5/3600</f>
        <v>27.444444444444443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4423703</v>
      </c>
      <c r="D26" s="40">
        <f>+C26-C21</f>
        <v>540</v>
      </c>
      <c r="E26" s="87">
        <f>+D26*1000/5/3600</f>
        <v>30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8" zoomScale="80" zoomScaleNormal="80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13</v>
      </c>
    </row>
    <row r="2" spans="2:18" ht="18.75" customHeight="1" x14ac:dyDescent="0.35">
      <c r="B2" s="123"/>
      <c r="C2" s="124"/>
      <c r="D2" s="131" t="s">
        <v>20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7" t="s">
        <v>21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45755</v>
      </c>
      <c r="C7" s="22" t="s">
        <v>22</v>
      </c>
      <c r="D7" s="23" t="s">
        <v>23</v>
      </c>
      <c r="E7" s="24" t="s">
        <v>12</v>
      </c>
      <c r="F7" s="25" t="s">
        <v>24</v>
      </c>
      <c r="G7" s="119" t="s">
        <v>25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26</v>
      </c>
      <c r="C8" s="76">
        <f>+'Día 7'!C26</f>
        <v>4423703</v>
      </c>
      <c r="D8" s="28" t="s">
        <v>13</v>
      </c>
      <c r="E8" s="28"/>
      <c r="F8" s="8" t="s">
        <v>13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13</v>
      </c>
      <c r="E9" s="31" t="s">
        <v>13</v>
      </c>
      <c r="F9" s="9" t="s">
        <v>13</v>
      </c>
      <c r="G9" s="127"/>
      <c r="H9" s="128"/>
      <c r="I9" s="4"/>
      <c r="J9" s="29"/>
      <c r="K9" s="4"/>
      <c r="L9" s="4"/>
      <c r="M9" s="4"/>
      <c r="N9" s="4"/>
      <c r="O9" s="32"/>
      <c r="P9" s="3" t="s">
        <v>13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13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13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13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76">
        <v>4425206</v>
      </c>
      <c r="D16" s="40">
        <f>+C16-C8</f>
        <v>1503</v>
      </c>
      <c r="E16" s="87">
        <f>+D16*1000/14/3600</f>
        <v>29.821428571428569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76">
        <v>4425823</v>
      </c>
      <c r="D21" s="40">
        <f>+C21-C16</f>
        <v>617</v>
      </c>
      <c r="E21" s="87">
        <f>+D21*1000/5/3600</f>
        <v>34.277777777777779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76">
        <v>4426439</v>
      </c>
      <c r="D26" s="40">
        <f>+C26-C21</f>
        <v>616</v>
      </c>
      <c r="E26" s="87">
        <f>+D26*1000/5/3600</f>
        <v>34.222222222222221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27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DF657C20-F4D7-4EA2-9399-197365873207}"/>
</file>

<file path=customXml/itemProps2.xml><?xml version="1.0" encoding="utf-8"?>
<ds:datastoreItem xmlns:ds="http://schemas.openxmlformats.org/officeDocument/2006/customXml" ds:itemID="{7F1232CD-4AF1-4402-B2FC-F6F8210A2B00}"/>
</file>

<file path=customXml/itemProps3.xml><?xml version="1.0" encoding="utf-8"?>
<ds:datastoreItem xmlns:ds="http://schemas.openxmlformats.org/officeDocument/2006/customXml" ds:itemID="{3EB2F285-4BEE-49C1-AB6C-BAED82EB50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2025-05-19T16:58:06Z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