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1.xml" ContentType="application/vnd.openxmlformats-officedocument.drawing+xml"/>
  <Override PartName="/xl/drawings/drawing30.xml" ContentType="application/vnd.openxmlformats-officedocument.drawing+xml"/>
  <Override PartName="/xl/drawings/drawing29.xml" ContentType="application/vnd.openxmlformats-officedocument.drawing+xml"/>
  <Override PartName="/xl/drawings/drawing28.xml" ContentType="application/vnd.openxmlformats-officedocument.drawing+xml"/>
  <Override PartName="/xl/drawings/drawing21.xml" ContentType="application/vnd.openxmlformats-officedocument.drawing+xml"/>
  <Override PartName="/xl/drawings/drawing20.xml" ContentType="application/vnd.openxmlformats-officedocument.drawing+xml"/>
  <Override PartName="/xl/drawings/drawing19.xml" ContentType="application/vnd.openxmlformats-officedocument.drawing+xml"/>
  <Override PartName="/xl/drawings/drawing18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7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drawings/drawing24.xml" ContentType="application/vnd.openxmlformats-officedocument.drawing+xml"/>
  <Override PartName="/xl/drawings/drawing17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1.xml" ContentType="application/vnd.openxmlformats-officedocument.drawing+xml"/>
  <Override PartName="/xl/drawings/drawing6.xml" ContentType="application/vnd.openxmlformats-officedocument.drawing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2.xml" ContentType="application/vnd.openxmlformats-officedocument.drawing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drawings/drawing9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10.xml" ContentType="application/vnd.openxmlformats-officedocument.drawing+xml"/>
  <Override PartName="/xl/drawings/drawing5.xml" ContentType="application/vnd.openxmlformats-officedocument.drawing+xml"/>
  <Override PartName="/xl/drawings/drawing2.xml" ContentType="application/vnd.openxmlformats-officedocument.drawing+xml"/>
  <Override PartName="/xl/drawings/drawing7.xml" ContentType="application/vnd.openxmlformats-officedocument.drawing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27.xml" ContentType="application/vnd.openxmlformats-officedocument.spreadsheetml.worksheet+xml"/>
  <Override PartName="/xl/worksheets/sheet11.xml" ContentType="application/vnd.openxmlformats-officedocument.spreadsheetml.worksheet+xml"/>
  <Override PartName="/xl/drawings/drawing15.xml" ContentType="application/vnd.openxmlformats-officedocument.drawing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drawings/drawing1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3.xml" ContentType="application/vnd.openxmlformats-officedocument.spreadsheetml.worksheet+xml"/>
  <Override PartName="/xl/drawings/drawing13.xml" ContentType="application/vnd.openxmlformats-officedocument.drawing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17.xml" ContentType="application/vnd.openxmlformats-officedocument.spreadsheetml.worksheet+xml"/>
  <Override PartName="/xl/drawings/drawing14.xml" ContentType="application/vnd.openxmlformats-officedocument.drawing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omments16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8.xml" ContentType="application/vnd.openxmlformats-officedocument.spreadsheetml.comments+xml"/>
  <Override PartName="/xl/comments6.xml" ContentType="application/vnd.openxmlformats-officedocument.spreadsheetml.comments+xml"/>
  <Override PartName="/xl/comments13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4.xml" ContentType="application/vnd.openxmlformats-officedocument.spreadsheetml.comments+xml"/>
  <Override PartName="/xl/comments12.xml" ContentType="application/vnd.openxmlformats-officedocument.spreadsheetml.comments+xml"/>
  <Override PartName="/xl/comments23.xml" ContentType="application/vnd.openxmlformats-officedocument.spreadsheetml.comments+xml"/>
  <Override PartName="/xl/comments20.xml" ContentType="application/vnd.openxmlformats-officedocument.spreadsheetml.comments+xml"/>
  <Override PartName="/xl/comments14.xml" ContentType="application/vnd.openxmlformats-officedocument.spreadsheetml.comments+xml"/>
  <Override PartName="/xl/comments17.xml" ContentType="application/vnd.openxmlformats-officedocument.spreadsheetml.comments+xml"/>
  <Override PartName="/xl/comments15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5.xml" ContentType="application/vnd.openxmlformats-officedocument.spreadsheetml.comments+xml"/>
  <Override PartName="/xl/comments30.xml" ContentType="application/vnd.openxmlformats-officedocument.spreadsheetml.comments+xml"/>
  <Override PartName="/xl/comments9.xml" ContentType="application/vnd.openxmlformats-officedocument.spreadsheetml.comments+xml"/>
  <Override PartName="/xl/comments3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omments7.xml" ContentType="application/vnd.openxmlformats-officedocument.spreadsheetml.comments+xml"/>
  <Override PartName="/docProps/app.xml" ContentType="application/vnd.openxmlformats-officedocument.extended-properties+xml"/>
  <Override PartName="/xl/comments29.xml" ContentType="application/vnd.openxmlformats-officedocument.spreadsheetml.comments+xml"/>
  <Override PartName="/xl/comments26.xml" ContentType="application/vnd.openxmlformats-officedocument.spreadsheetml.comments+xml"/>
  <Override PartName="/xl/comments11.xml" ContentType="application/vnd.openxmlformats-officedocument.spreadsheetml.comments+xml"/>
  <Override PartName="/xl/comments27.xml" ContentType="application/vnd.openxmlformats-officedocument.spreadsheetml.comments+xml"/>
  <Override PartName="/xl/comments10.xml" ContentType="application/vnd.openxmlformats-officedocument.spreadsheetml.comments+xml"/>
  <Override PartName="/xl/comments28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dvera\OneDrive\Desktop\MVS1\Avenimiento\1 H_01\Caudal\15 Agosto 2022\"/>
    </mc:Choice>
  </mc:AlternateContent>
  <bookViews>
    <workbookView xWindow="0" yWindow="0" windowWidth="20490" windowHeight="7640"/>
  </bookViews>
  <sheets>
    <sheet name="Resumen mensual" sheetId="40" r:id="rId1"/>
    <sheet name="Día 1" sheetId="7" r:id="rId2"/>
    <sheet name="Día 2" sheetId="8" r:id="rId3"/>
    <sheet name="Día 3" sheetId="9" r:id="rId4"/>
    <sheet name="Día 4" sheetId="10" r:id="rId5"/>
    <sheet name="Día 5" sheetId="11" r:id="rId6"/>
    <sheet name="DÍa 6" sheetId="12" r:id="rId7"/>
    <sheet name="Día 7" sheetId="13" r:id="rId8"/>
    <sheet name="Día 8" sheetId="14" r:id="rId9"/>
    <sheet name="Día 9" sheetId="15" r:id="rId10"/>
    <sheet name="Día 10" sheetId="16" r:id="rId11"/>
    <sheet name="Día 11" sheetId="17" r:id="rId12"/>
    <sheet name="Día 12" sheetId="18" r:id="rId13"/>
    <sheet name="Día 13" sheetId="19" r:id="rId14"/>
    <sheet name="Día 14" sheetId="20" r:id="rId15"/>
    <sheet name="Día 15" sheetId="21" r:id="rId16"/>
    <sheet name="Día 16" sheetId="22" r:id="rId17"/>
    <sheet name="Día 17" sheetId="23" r:id="rId18"/>
    <sheet name="Día 18" sheetId="24" r:id="rId19"/>
    <sheet name="Día 19" sheetId="25" r:id="rId20"/>
    <sheet name="Día 20" sheetId="26" r:id="rId21"/>
    <sheet name="Día 21" sheetId="27" r:id="rId22"/>
    <sheet name="Día 22" sheetId="28" r:id="rId23"/>
    <sheet name="Día 23" sheetId="29" r:id="rId24"/>
    <sheet name="Día 24" sheetId="30" r:id="rId25"/>
    <sheet name="Día 25" sheetId="31" r:id="rId26"/>
    <sheet name="Día 26" sheetId="32" r:id="rId27"/>
    <sheet name="Día 27" sheetId="33" r:id="rId28"/>
    <sheet name="Día 28" sheetId="34" r:id="rId29"/>
    <sheet name="Día 29" sheetId="41" r:id="rId30"/>
    <sheet name="Día 30" sheetId="42" r:id="rId31"/>
    <sheet name="Día 31" sheetId="45" r:id="rId32"/>
  </sheets>
  <definedNames>
    <definedName name="_xlnm.Print_Area" localSheetId="1">'Día 1'!$B$1:$O$43</definedName>
    <definedName name="_xlnm.Print_Area" localSheetId="10">'Día 10'!$B$1:$O$43</definedName>
    <definedName name="_xlnm.Print_Area" localSheetId="11">'Día 11'!$B$1:$O$43</definedName>
    <definedName name="_xlnm.Print_Area" localSheetId="12">'Día 12'!$B$1:$O$43</definedName>
    <definedName name="_xlnm.Print_Area" localSheetId="13">'Día 13'!$B$1:$O$43</definedName>
    <definedName name="_xlnm.Print_Area" localSheetId="14">'Día 14'!$B$1:$O$43</definedName>
    <definedName name="_xlnm.Print_Area" localSheetId="15">'Día 15'!$B$1:$O$43</definedName>
    <definedName name="_xlnm.Print_Area" localSheetId="16">'Día 16'!$B$1:$O$43</definedName>
    <definedName name="_xlnm.Print_Area" localSheetId="17">'Día 17'!$B$1:$O$43</definedName>
    <definedName name="_xlnm.Print_Area" localSheetId="18">'Día 18'!$B$1:$O$43</definedName>
    <definedName name="_xlnm.Print_Area" localSheetId="19">'Día 19'!$B$1:$O$43</definedName>
    <definedName name="_xlnm.Print_Area" localSheetId="2">'Día 2'!$B$1:$O$43</definedName>
    <definedName name="_xlnm.Print_Area" localSheetId="20">'Día 20'!$B$1:$O$43</definedName>
    <definedName name="_xlnm.Print_Area" localSheetId="21">'Día 21'!$B$1:$O$43</definedName>
    <definedName name="_xlnm.Print_Area" localSheetId="22">'Día 22'!$B$1:$O$43</definedName>
    <definedName name="_xlnm.Print_Area" localSheetId="23">'Día 23'!$B$1:$O$43</definedName>
    <definedName name="_xlnm.Print_Area" localSheetId="24">'Día 24'!$B$1:$O$43</definedName>
    <definedName name="_xlnm.Print_Area" localSheetId="25">'Día 25'!$B$1:$O$43</definedName>
    <definedName name="_xlnm.Print_Area" localSheetId="26">'Día 26'!$B$1:$O$43</definedName>
    <definedName name="_xlnm.Print_Area" localSheetId="27">'Día 27'!$B$1:$O$43</definedName>
    <definedName name="_xlnm.Print_Area" localSheetId="28">'Día 28'!$B$1:$O$43</definedName>
    <definedName name="_xlnm.Print_Area" localSheetId="29">'Día 29'!$B$1:$O$43</definedName>
    <definedName name="_xlnm.Print_Area" localSheetId="3">'Día 3'!$B$1:$O$43</definedName>
    <definedName name="_xlnm.Print_Area" localSheetId="30">'Día 30'!$B$1:$O$43</definedName>
    <definedName name="_xlnm.Print_Area" localSheetId="31">'Día 31'!$B$1:$O$43</definedName>
    <definedName name="_xlnm.Print_Area" localSheetId="4">'Día 4'!$B$1:$O$43</definedName>
    <definedName name="_xlnm.Print_Area" localSheetId="5">'Día 5'!$B$1:$O$43</definedName>
    <definedName name="_xlnm.Print_Area" localSheetId="6">'DÍa 6'!$B$1:$O$43</definedName>
    <definedName name="_xlnm.Print_Area" localSheetId="7">'Día 7'!$B$1:$O$43</definedName>
    <definedName name="_xlnm.Print_Area" localSheetId="8">'Día 8'!$B$1:$O$43</definedName>
    <definedName name="_xlnm.Print_Area" localSheetId="9">'Día 9'!$B$1:$O$43</definedName>
  </definedNames>
  <calcPr calcId="152511"/>
</workbook>
</file>

<file path=xl/calcChain.xml><?xml version="1.0" encoding="utf-8"?>
<calcChain xmlns="http://schemas.openxmlformats.org/spreadsheetml/2006/main">
  <c r="G44" i="40" l="1"/>
  <c r="P44" i="40" l="1"/>
  <c r="P43" i="40"/>
  <c r="P11" i="40" l="1"/>
  <c r="C8" i="45" l="1"/>
  <c r="C8" i="42"/>
  <c r="C8" i="41"/>
  <c r="F41" i="40" l="1"/>
  <c r="F39" i="40"/>
  <c r="F38" i="40"/>
  <c r="D32" i="45"/>
  <c r="E32" i="45" s="1"/>
  <c r="D31" i="45"/>
  <c r="E31" i="45" s="1"/>
  <c r="D30" i="45"/>
  <c r="E30" i="45" s="1"/>
  <c r="D29" i="45"/>
  <c r="E29" i="45" s="1"/>
  <c r="D28" i="45"/>
  <c r="E28" i="45" s="1"/>
  <c r="D26" i="45"/>
  <c r="E26" i="45" s="1"/>
  <c r="D25" i="45"/>
  <c r="E25" i="45" s="1"/>
  <c r="D24" i="45"/>
  <c r="E24" i="45" s="1"/>
  <c r="D23" i="45"/>
  <c r="E23" i="45" s="1"/>
  <c r="D21" i="45"/>
  <c r="E21" i="45" s="1"/>
  <c r="D20" i="45"/>
  <c r="E20" i="45" s="1"/>
  <c r="D19" i="45"/>
  <c r="E19" i="45" s="1"/>
  <c r="D18" i="45"/>
  <c r="E18" i="45" s="1"/>
  <c r="D16" i="45"/>
  <c r="E16" i="45" s="1"/>
  <c r="D15" i="45"/>
  <c r="E15" i="45" s="1"/>
  <c r="D14" i="45"/>
  <c r="E14" i="45" s="1"/>
  <c r="D13" i="45"/>
  <c r="E13" i="45" s="1"/>
  <c r="D12" i="45"/>
  <c r="E12" i="45" s="1"/>
  <c r="D11" i="45"/>
  <c r="E11" i="45" s="1"/>
  <c r="D10" i="45"/>
  <c r="E10" i="45" s="1"/>
  <c r="F37" i="40"/>
  <c r="G45" i="40" l="1"/>
  <c r="G39" i="40"/>
  <c r="G38" i="40"/>
  <c r="H38" i="40" l="1"/>
  <c r="Q38" i="40"/>
  <c r="H39" i="40"/>
  <c r="Q39" i="40"/>
  <c r="P41" i="40"/>
  <c r="F40" i="40" l="1"/>
  <c r="G41" i="40" l="1"/>
  <c r="G40" i="40"/>
  <c r="H40" i="40" l="1"/>
  <c r="Q40" i="40"/>
  <c r="H41" i="40"/>
  <c r="Q41" i="40"/>
  <c r="L36" i="40"/>
  <c r="L37" i="40" s="1"/>
  <c r="P37" i="40"/>
  <c r="P38" i="40"/>
  <c r="P39" i="40"/>
  <c r="P40" i="40"/>
  <c r="F29" i="40" l="1"/>
  <c r="F30" i="40"/>
  <c r="F31" i="40"/>
  <c r="G32" i="40" s="1"/>
  <c r="F32" i="40"/>
  <c r="F33" i="40"/>
  <c r="F34" i="40"/>
  <c r="F35" i="40"/>
  <c r="F36" i="40"/>
  <c r="G37" i="40" s="1"/>
  <c r="F22" i="40"/>
  <c r="G23" i="40" s="1"/>
  <c r="F23" i="40"/>
  <c r="F24" i="40"/>
  <c r="F25" i="40"/>
  <c r="G26" i="40" s="1"/>
  <c r="F26" i="40"/>
  <c r="F27" i="40"/>
  <c r="F28" i="40"/>
  <c r="G29" i="40" s="1"/>
  <c r="F15" i="40"/>
  <c r="F16" i="40"/>
  <c r="F17" i="40"/>
  <c r="G18" i="40" s="1"/>
  <c r="F18" i="40"/>
  <c r="F19" i="40"/>
  <c r="F20" i="40"/>
  <c r="G21" i="40" s="1"/>
  <c r="F21" i="40"/>
  <c r="G22" i="40" s="1"/>
  <c r="F11" i="40"/>
  <c r="F12" i="40"/>
  <c r="G13" i="40" s="1"/>
  <c r="F13" i="40"/>
  <c r="F14" i="40"/>
  <c r="B7" i="8"/>
  <c r="B7" i="9" s="1"/>
  <c r="B7" i="10" s="1"/>
  <c r="B7" i="11" s="1"/>
  <c r="B7" i="12" s="1"/>
  <c r="B7" i="13" s="1"/>
  <c r="B7" i="14" s="1"/>
  <c r="B7" i="15" s="1"/>
  <c r="B7" i="16" s="1"/>
  <c r="B7" i="17" s="1"/>
  <c r="B7" i="18" s="1"/>
  <c r="B7" i="19" s="1"/>
  <c r="B7" i="20" s="1"/>
  <c r="B7" i="21" s="1"/>
  <c r="B7" i="22" s="1"/>
  <c r="B7" i="23" s="1"/>
  <c r="B7" i="24" s="1"/>
  <c r="B7" i="25" s="1"/>
  <c r="B7" i="26" s="1"/>
  <c r="B7" i="27" s="1"/>
  <c r="B7" i="28" s="1"/>
  <c r="B7" i="29" s="1"/>
  <c r="B7" i="30" s="1"/>
  <c r="B7" i="31" s="1"/>
  <c r="B7" i="32" s="1"/>
  <c r="B7" i="33" s="1"/>
  <c r="B7" i="34" s="1"/>
  <c r="B7" i="41" s="1"/>
  <c r="B7" i="42" s="1"/>
  <c r="B7" i="45" s="1"/>
  <c r="D16" i="42"/>
  <c r="E16" i="42" s="1"/>
  <c r="D16" i="41"/>
  <c r="E16" i="41" s="1"/>
  <c r="D32" i="42"/>
  <c r="E32" i="42"/>
  <c r="D31" i="42"/>
  <c r="E31" i="42"/>
  <c r="D30" i="42"/>
  <c r="E30" i="42"/>
  <c r="D29" i="42"/>
  <c r="E29" i="42"/>
  <c r="D28" i="42"/>
  <c r="E28" i="42"/>
  <c r="D26" i="42"/>
  <c r="E26" i="42" s="1"/>
  <c r="D25" i="42"/>
  <c r="E25" i="42" s="1"/>
  <c r="D24" i="42"/>
  <c r="E24" i="42"/>
  <c r="D23" i="42"/>
  <c r="E23" i="42"/>
  <c r="D21" i="42"/>
  <c r="E21" i="42" s="1"/>
  <c r="D20" i="42"/>
  <c r="E20" i="42" s="1"/>
  <c r="D19" i="42"/>
  <c r="E19" i="42"/>
  <c r="D18" i="42"/>
  <c r="E18" i="42" s="1"/>
  <c r="D15" i="42"/>
  <c r="E15" i="42"/>
  <c r="D14" i="42"/>
  <c r="E14" i="42"/>
  <c r="D13" i="42"/>
  <c r="E13" i="42"/>
  <c r="D12" i="42"/>
  <c r="E12" i="42"/>
  <c r="D11" i="42"/>
  <c r="E11" i="42"/>
  <c r="D10" i="42"/>
  <c r="E10" i="42"/>
  <c r="D32" i="41"/>
  <c r="E32" i="41"/>
  <c r="D31" i="41"/>
  <c r="E31" i="41"/>
  <c r="D30" i="41"/>
  <c r="E30" i="41"/>
  <c r="D29" i="41"/>
  <c r="E29" i="41"/>
  <c r="D28" i="41"/>
  <c r="E28" i="41"/>
  <c r="D26" i="41"/>
  <c r="E26" i="41" s="1"/>
  <c r="D25" i="41"/>
  <c r="E25" i="41"/>
  <c r="D24" i="41"/>
  <c r="E24" i="41" s="1"/>
  <c r="D23" i="41"/>
  <c r="E23" i="41" s="1"/>
  <c r="D21" i="41"/>
  <c r="E21" i="41" s="1"/>
  <c r="D20" i="41"/>
  <c r="E20" i="41" s="1"/>
  <c r="D19" i="41"/>
  <c r="E19" i="41" s="1"/>
  <c r="D18" i="41"/>
  <c r="E18" i="41"/>
  <c r="D15" i="41"/>
  <c r="E15" i="41"/>
  <c r="D14" i="41"/>
  <c r="E14" i="41"/>
  <c r="D13" i="41"/>
  <c r="E13" i="41"/>
  <c r="D12" i="41"/>
  <c r="E12" i="41"/>
  <c r="D11" i="41"/>
  <c r="E11" i="41"/>
  <c r="D10" i="41"/>
  <c r="E10" i="41"/>
  <c r="P15" i="40"/>
  <c r="E28" i="11"/>
  <c r="P20" i="40"/>
  <c r="P25" i="40"/>
  <c r="P28" i="40"/>
  <c r="P29" i="40"/>
  <c r="P30" i="40"/>
  <c r="P31" i="40"/>
  <c r="P32" i="40"/>
  <c r="P33" i="40"/>
  <c r="P34" i="40"/>
  <c r="C8" i="33"/>
  <c r="D16" i="33" s="1"/>
  <c r="E16" i="33" s="1"/>
  <c r="C8" i="32"/>
  <c r="D16" i="32" s="1"/>
  <c r="E16" i="32" s="1"/>
  <c r="D26" i="16"/>
  <c r="D26" i="11"/>
  <c r="E26" i="11" s="1"/>
  <c r="D26" i="10"/>
  <c r="E26" i="10" s="1"/>
  <c r="D21" i="12"/>
  <c r="E21" i="12" s="1"/>
  <c r="D26" i="14"/>
  <c r="D26" i="13"/>
  <c r="E26" i="13" s="1"/>
  <c r="D26" i="12"/>
  <c r="E26" i="12" s="1"/>
  <c r="D26" i="15"/>
  <c r="E26" i="15" s="1"/>
  <c r="D26" i="17"/>
  <c r="E26" i="17" s="1"/>
  <c r="D26" i="18"/>
  <c r="E26" i="18" s="1"/>
  <c r="D26" i="19"/>
  <c r="E26" i="19" s="1"/>
  <c r="D26" i="22"/>
  <c r="E26" i="22" s="1"/>
  <c r="D26" i="21"/>
  <c r="E26" i="21" s="1"/>
  <c r="D26" i="20"/>
  <c r="E26" i="20" s="1"/>
  <c r="E11" i="29"/>
  <c r="E14" i="26"/>
  <c r="E30" i="19"/>
  <c r="E23" i="17"/>
  <c r="E31" i="10"/>
  <c r="E25" i="9"/>
  <c r="E32" i="8"/>
  <c r="D16" i="7"/>
  <c r="E16" i="7" s="1"/>
  <c r="C8" i="34"/>
  <c r="D16" i="34" s="1"/>
  <c r="E16" i="34" s="1"/>
  <c r="C8" i="31"/>
  <c r="D16" i="31" s="1"/>
  <c r="E16" i="31" s="1"/>
  <c r="C8" i="30"/>
  <c r="D16" i="30" s="1"/>
  <c r="E16" i="30" s="1"/>
  <c r="C8" i="29"/>
  <c r="D16" i="29" s="1"/>
  <c r="E16" i="29" s="1"/>
  <c r="C8" i="28"/>
  <c r="D16" i="28" s="1"/>
  <c r="E16" i="28" s="1"/>
  <c r="C8" i="27"/>
  <c r="D16" i="27" s="1"/>
  <c r="E16" i="27" s="1"/>
  <c r="C8" i="26"/>
  <c r="D16" i="26" s="1"/>
  <c r="E16" i="26" s="1"/>
  <c r="C8" i="25"/>
  <c r="D16" i="25" s="1"/>
  <c r="E16" i="25" s="1"/>
  <c r="C8" i="24"/>
  <c r="D16" i="24" s="1"/>
  <c r="E16" i="24" s="1"/>
  <c r="C8" i="23"/>
  <c r="D16" i="23" s="1"/>
  <c r="E16" i="23" s="1"/>
  <c r="C8" i="22"/>
  <c r="D16" i="22" s="1"/>
  <c r="E16" i="22" s="1"/>
  <c r="C8" i="21"/>
  <c r="D16" i="21" s="1"/>
  <c r="E16" i="21" s="1"/>
  <c r="C8" i="20"/>
  <c r="D16" i="20" s="1"/>
  <c r="E16" i="20" s="1"/>
  <c r="C8" i="19"/>
  <c r="D16" i="19" s="1"/>
  <c r="E16" i="19" s="1"/>
  <c r="C8" i="18"/>
  <c r="D16" i="18" s="1"/>
  <c r="E16" i="18" s="1"/>
  <c r="C8" i="17"/>
  <c r="D16" i="17" s="1"/>
  <c r="E16" i="17" s="1"/>
  <c r="C8" i="16"/>
  <c r="D16" i="16" s="1"/>
  <c r="E16" i="16" s="1"/>
  <c r="C8" i="15"/>
  <c r="D16" i="15" s="1"/>
  <c r="E16" i="15" s="1"/>
  <c r="C8" i="14"/>
  <c r="D16" i="14"/>
  <c r="E16" i="14" s="1"/>
  <c r="C8" i="13"/>
  <c r="D16" i="13" s="1"/>
  <c r="E16" i="13" s="1"/>
  <c r="C8" i="12"/>
  <c r="D16" i="12" s="1"/>
  <c r="E16" i="12" s="1"/>
  <c r="C8" i="11"/>
  <c r="D16" i="11" s="1"/>
  <c r="E16" i="11" s="1"/>
  <c r="C8" i="10"/>
  <c r="D16" i="10" s="1"/>
  <c r="E16" i="10" s="1"/>
  <c r="D10" i="14"/>
  <c r="E10" i="14"/>
  <c r="D21" i="7"/>
  <c r="E21" i="7" s="1"/>
  <c r="E25" i="7"/>
  <c r="D26" i="9"/>
  <c r="E26" i="9" s="1"/>
  <c r="C8" i="9"/>
  <c r="D16" i="9"/>
  <c r="E16" i="9" s="1"/>
  <c r="D26" i="8"/>
  <c r="E26" i="8" s="1"/>
  <c r="C8" i="8"/>
  <c r="D16" i="8" s="1"/>
  <c r="E16" i="8" s="1"/>
  <c r="D26" i="7"/>
  <c r="E26" i="7" s="1"/>
  <c r="D26" i="23"/>
  <c r="E26" i="23" s="1"/>
  <c r="D26" i="34"/>
  <c r="E26" i="34" s="1"/>
  <c r="D26" i="33"/>
  <c r="E26" i="33"/>
  <c r="D26" i="32"/>
  <c r="E26" i="32" s="1"/>
  <c r="D26" i="31"/>
  <c r="E26" i="31" s="1"/>
  <c r="D26" i="30"/>
  <c r="E26" i="30" s="1"/>
  <c r="D26" i="29"/>
  <c r="E26" i="29" s="1"/>
  <c r="D26" i="28"/>
  <c r="E26" i="28" s="1"/>
  <c r="D26" i="27"/>
  <c r="E26" i="27" s="1"/>
  <c r="D26" i="26"/>
  <c r="E26" i="26" s="1"/>
  <c r="D26" i="25"/>
  <c r="E26" i="25" s="1"/>
  <c r="D26" i="24"/>
  <c r="E26" i="24" s="1"/>
  <c r="D24" i="7"/>
  <c r="E24" i="7"/>
  <c r="D32" i="34"/>
  <c r="E32" i="34"/>
  <c r="D31" i="34"/>
  <c r="E31" i="34"/>
  <c r="D30" i="34"/>
  <c r="E30" i="34"/>
  <c r="D29" i="34"/>
  <c r="E29" i="34"/>
  <c r="D28" i="34"/>
  <c r="E28" i="34"/>
  <c r="D25" i="34"/>
  <c r="E25" i="34"/>
  <c r="D24" i="34"/>
  <c r="E24" i="34"/>
  <c r="D23" i="34"/>
  <c r="E23" i="34"/>
  <c r="D21" i="34"/>
  <c r="E21" i="34" s="1"/>
  <c r="D20" i="34"/>
  <c r="E20" i="34"/>
  <c r="D19" i="34"/>
  <c r="E19" i="34"/>
  <c r="D18" i="34"/>
  <c r="E18" i="34"/>
  <c r="D15" i="34"/>
  <c r="E15" i="34"/>
  <c r="D14" i="34"/>
  <c r="E14" i="34"/>
  <c r="D13" i="34"/>
  <c r="E13" i="34"/>
  <c r="D12" i="34"/>
  <c r="E12" i="34"/>
  <c r="D11" i="34"/>
  <c r="E11" i="34"/>
  <c r="D10" i="34"/>
  <c r="E10" i="34"/>
  <c r="D32" i="33"/>
  <c r="E32" i="33"/>
  <c r="D31" i="33"/>
  <c r="E31" i="33"/>
  <c r="D30" i="33"/>
  <c r="E30" i="33"/>
  <c r="D29" i="33"/>
  <c r="E29" i="33"/>
  <c r="D28" i="33"/>
  <c r="E28" i="33"/>
  <c r="D25" i="33"/>
  <c r="E25" i="33"/>
  <c r="D24" i="33"/>
  <c r="E24" i="33"/>
  <c r="D23" i="33"/>
  <c r="E23" i="33" s="1"/>
  <c r="D21" i="33"/>
  <c r="E21" i="33" s="1"/>
  <c r="D20" i="33"/>
  <c r="E20" i="33"/>
  <c r="D19" i="33"/>
  <c r="E19" i="33"/>
  <c r="D18" i="33"/>
  <c r="E18" i="33" s="1"/>
  <c r="D15" i="33"/>
  <c r="E15" i="33"/>
  <c r="D14" i="33"/>
  <c r="E14" i="33"/>
  <c r="D13" i="33"/>
  <c r="E13" i="33"/>
  <c r="D12" i="33"/>
  <c r="E12" i="33"/>
  <c r="D11" i="33"/>
  <c r="E11" i="33"/>
  <c r="D10" i="33"/>
  <c r="E10" i="33"/>
  <c r="D32" i="32"/>
  <c r="E32" i="32"/>
  <c r="D31" i="32"/>
  <c r="E31" i="32"/>
  <c r="D30" i="32"/>
  <c r="E30" i="32"/>
  <c r="D29" i="32"/>
  <c r="E29" i="32"/>
  <c r="D28" i="32"/>
  <c r="E28" i="32"/>
  <c r="D25" i="32"/>
  <c r="E25" i="32"/>
  <c r="D24" i="32"/>
  <c r="E24" i="32"/>
  <c r="D23" i="32"/>
  <c r="E23" i="32" s="1"/>
  <c r="D21" i="32"/>
  <c r="E21" i="32" s="1"/>
  <c r="D20" i="32"/>
  <c r="E20" i="32" s="1"/>
  <c r="D19" i="32"/>
  <c r="E19" i="32"/>
  <c r="D18" i="32"/>
  <c r="E18" i="32" s="1"/>
  <c r="D15" i="32"/>
  <c r="E15" i="32"/>
  <c r="D14" i="32"/>
  <c r="E14" i="32"/>
  <c r="D13" i="32"/>
  <c r="E13" i="32"/>
  <c r="D12" i="32"/>
  <c r="E12" i="32"/>
  <c r="D11" i="32"/>
  <c r="E11" i="32"/>
  <c r="D10" i="32"/>
  <c r="E10" i="32"/>
  <c r="D32" i="31"/>
  <c r="E32" i="31"/>
  <c r="D31" i="31"/>
  <c r="E31" i="31"/>
  <c r="D30" i="31"/>
  <c r="E30" i="31"/>
  <c r="D29" i="31"/>
  <c r="E29" i="31"/>
  <c r="D28" i="31"/>
  <c r="E28" i="31" s="1"/>
  <c r="D25" i="31"/>
  <c r="E25" i="31"/>
  <c r="D24" i="31"/>
  <c r="E24" i="31" s="1"/>
  <c r="D23" i="31"/>
  <c r="E23" i="31" s="1"/>
  <c r="D21" i="31"/>
  <c r="E21" i="31" s="1"/>
  <c r="D20" i="31"/>
  <c r="E20" i="31" s="1"/>
  <c r="D19" i="31"/>
  <c r="E19" i="31"/>
  <c r="D18" i="31"/>
  <c r="E18" i="31" s="1"/>
  <c r="D15" i="31"/>
  <c r="E15" i="31"/>
  <c r="D14" i="31"/>
  <c r="E14" i="31"/>
  <c r="D13" i="31"/>
  <c r="E13" i="31"/>
  <c r="D12" i="31"/>
  <c r="E12" i="31"/>
  <c r="D11" i="31"/>
  <c r="E11" i="31"/>
  <c r="D10" i="31"/>
  <c r="E10" i="31"/>
  <c r="D32" i="30"/>
  <c r="E32" i="30"/>
  <c r="D31" i="30"/>
  <c r="E31" i="30"/>
  <c r="D30" i="30"/>
  <c r="E30" i="30"/>
  <c r="D29" i="30"/>
  <c r="E29" i="30"/>
  <c r="D28" i="30"/>
  <c r="E27" i="30"/>
  <c r="D25" i="30"/>
  <c r="E25" i="30"/>
  <c r="D24" i="30"/>
  <c r="E24" i="30"/>
  <c r="D23" i="30"/>
  <c r="E23" i="30"/>
  <c r="D21" i="30"/>
  <c r="E21" i="30" s="1"/>
  <c r="D20" i="30"/>
  <c r="E20" i="30"/>
  <c r="D19" i="30"/>
  <c r="E19" i="30"/>
  <c r="D18" i="30"/>
  <c r="E18" i="30"/>
  <c r="D15" i="30"/>
  <c r="E15" i="30"/>
  <c r="D14" i="30"/>
  <c r="E14" i="30"/>
  <c r="D13" i="30"/>
  <c r="E13" i="30"/>
  <c r="D12" i="30"/>
  <c r="E12" i="30"/>
  <c r="D11" i="30"/>
  <c r="E11" i="30"/>
  <c r="D10" i="30"/>
  <c r="E10" i="30"/>
  <c r="D32" i="29"/>
  <c r="E32" i="29"/>
  <c r="D31" i="29"/>
  <c r="E31" i="29"/>
  <c r="D30" i="29"/>
  <c r="E30" i="29"/>
  <c r="D29" i="29"/>
  <c r="E29" i="29"/>
  <c r="D28" i="29"/>
  <c r="E28" i="29"/>
  <c r="D25" i="29"/>
  <c r="E25" i="29"/>
  <c r="D24" i="29"/>
  <c r="E24" i="29"/>
  <c r="D23" i="29"/>
  <c r="E23" i="29"/>
  <c r="D21" i="29"/>
  <c r="E21" i="29" s="1"/>
  <c r="D20" i="29"/>
  <c r="E20" i="29"/>
  <c r="D19" i="29"/>
  <c r="E19" i="29"/>
  <c r="D18" i="29"/>
  <c r="E18" i="29"/>
  <c r="D15" i="29"/>
  <c r="E15" i="29"/>
  <c r="D14" i="29"/>
  <c r="E14" i="29"/>
  <c r="D13" i="29"/>
  <c r="E13" i="29"/>
  <c r="D12" i="29"/>
  <c r="E12" i="29"/>
  <c r="D11" i="29"/>
  <c r="D10" i="29"/>
  <c r="E10" i="29"/>
  <c r="D32" i="28"/>
  <c r="E32" i="28"/>
  <c r="D31" i="28"/>
  <c r="E31" i="28"/>
  <c r="D30" i="28"/>
  <c r="E30" i="28"/>
  <c r="D29" i="28"/>
  <c r="E29" i="28"/>
  <c r="D28" i="28"/>
  <c r="E28" i="28"/>
  <c r="D25" i="28"/>
  <c r="E25" i="28"/>
  <c r="D24" i="28"/>
  <c r="E24" i="28"/>
  <c r="D23" i="28"/>
  <c r="E23" i="28"/>
  <c r="D21" i="28"/>
  <c r="E21" i="28" s="1"/>
  <c r="D20" i="28"/>
  <c r="E20" i="28"/>
  <c r="D19" i="28"/>
  <c r="E19" i="28"/>
  <c r="D18" i="28"/>
  <c r="E18" i="28"/>
  <c r="D15" i="28"/>
  <c r="E15" i="28"/>
  <c r="D14" i="28"/>
  <c r="E14" i="28"/>
  <c r="D13" i="28"/>
  <c r="E13" i="28"/>
  <c r="D12" i="28"/>
  <c r="E12" i="28"/>
  <c r="D11" i="28"/>
  <c r="E11" i="28"/>
  <c r="D10" i="28"/>
  <c r="E10" i="28"/>
  <c r="D32" i="27"/>
  <c r="E32" i="27"/>
  <c r="D31" i="27"/>
  <c r="E31" i="27"/>
  <c r="D30" i="27"/>
  <c r="E30" i="27"/>
  <c r="D29" i="27"/>
  <c r="E29" i="27"/>
  <c r="D28" i="27"/>
  <c r="E28" i="27"/>
  <c r="D25" i="27"/>
  <c r="E25" i="27"/>
  <c r="D24" i="27"/>
  <c r="E24" i="27"/>
  <c r="D23" i="27"/>
  <c r="E23" i="27"/>
  <c r="D21" i="27"/>
  <c r="E21" i="27" s="1"/>
  <c r="D20" i="27"/>
  <c r="E20" i="27"/>
  <c r="D19" i="27"/>
  <c r="E19" i="27"/>
  <c r="D18" i="27"/>
  <c r="E18" i="27"/>
  <c r="D15" i="27"/>
  <c r="E15" i="27"/>
  <c r="D14" i="27"/>
  <c r="E14" i="27"/>
  <c r="D13" i="27"/>
  <c r="E13" i="27"/>
  <c r="D12" i="27"/>
  <c r="E12" i="27"/>
  <c r="D11" i="27"/>
  <c r="E11" i="27"/>
  <c r="D10" i="27"/>
  <c r="E10" i="27"/>
  <c r="D32" i="26"/>
  <c r="E32" i="26"/>
  <c r="D31" i="26"/>
  <c r="E31" i="26"/>
  <c r="D30" i="26"/>
  <c r="E30" i="26"/>
  <c r="D29" i="26"/>
  <c r="E29" i="26"/>
  <c r="D28" i="26"/>
  <c r="E28" i="26"/>
  <c r="D25" i="26"/>
  <c r="E25" i="26"/>
  <c r="D24" i="26"/>
  <c r="E24" i="26"/>
  <c r="D23" i="26"/>
  <c r="E23" i="26"/>
  <c r="D21" i="26"/>
  <c r="E21" i="26" s="1"/>
  <c r="D20" i="26"/>
  <c r="E20" i="26"/>
  <c r="D19" i="26"/>
  <c r="E19" i="26"/>
  <c r="D18" i="26"/>
  <c r="E18" i="26"/>
  <c r="D15" i="26"/>
  <c r="E15" i="26"/>
  <c r="D14" i="26"/>
  <c r="D13" i="26"/>
  <c r="E13" i="26"/>
  <c r="D12" i="26"/>
  <c r="E12" i="26"/>
  <c r="D11" i="26"/>
  <c r="E11" i="26"/>
  <c r="D10" i="26"/>
  <c r="E10" i="26"/>
  <c r="D32" i="25"/>
  <c r="E32" i="25"/>
  <c r="D31" i="25"/>
  <c r="E31" i="25"/>
  <c r="D30" i="25"/>
  <c r="E30" i="25"/>
  <c r="D29" i="25"/>
  <c r="E29" i="25"/>
  <c r="D28" i="25"/>
  <c r="E28" i="25"/>
  <c r="D25" i="25"/>
  <c r="E25" i="25" s="1"/>
  <c r="D24" i="25"/>
  <c r="E24" i="25"/>
  <c r="D23" i="25"/>
  <c r="E23" i="25"/>
  <c r="D21" i="25"/>
  <c r="E21" i="25" s="1"/>
  <c r="D20" i="25"/>
  <c r="E20" i="25" s="1"/>
  <c r="D19" i="25"/>
  <c r="E19" i="25" s="1"/>
  <c r="D18" i="25"/>
  <c r="E17" i="25"/>
  <c r="D15" i="25"/>
  <c r="E15" i="25"/>
  <c r="D14" i="25"/>
  <c r="E14" i="25"/>
  <c r="D13" i="25"/>
  <c r="E13" i="25"/>
  <c r="D12" i="25"/>
  <c r="E12" i="25"/>
  <c r="D11" i="25"/>
  <c r="E11" i="25"/>
  <c r="D10" i="25"/>
  <c r="E10" i="25"/>
  <c r="D32" i="24"/>
  <c r="E32" i="24"/>
  <c r="D31" i="24"/>
  <c r="E31" i="24"/>
  <c r="D30" i="24"/>
  <c r="E30" i="24"/>
  <c r="D29" i="24"/>
  <c r="E29" i="24"/>
  <c r="D28" i="24"/>
  <c r="E28" i="24"/>
  <c r="D25" i="24"/>
  <c r="E25" i="24"/>
  <c r="D24" i="24"/>
  <c r="E24" i="24"/>
  <c r="D23" i="24"/>
  <c r="E23" i="24"/>
  <c r="D21" i="24"/>
  <c r="E21" i="24" s="1"/>
  <c r="D20" i="24"/>
  <c r="E20" i="24"/>
  <c r="D19" i="24"/>
  <c r="E19" i="24"/>
  <c r="D18" i="24"/>
  <c r="E18" i="24"/>
  <c r="D15" i="24"/>
  <c r="E15" i="24"/>
  <c r="D14" i="24"/>
  <c r="E14" i="24"/>
  <c r="D13" i="24"/>
  <c r="E13" i="24"/>
  <c r="D12" i="24"/>
  <c r="E12" i="24"/>
  <c r="D11" i="24"/>
  <c r="E11" i="24"/>
  <c r="D10" i="24"/>
  <c r="E10" i="24"/>
  <c r="D32" i="23"/>
  <c r="E32" i="23"/>
  <c r="D31" i="23"/>
  <c r="E31" i="23"/>
  <c r="D30" i="23"/>
  <c r="E30" i="23"/>
  <c r="D29" i="23"/>
  <c r="E29" i="23"/>
  <c r="D28" i="23"/>
  <c r="E28" i="23"/>
  <c r="D25" i="23"/>
  <c r="E25" i="23"/>
  <c r="D24" i="23"/>
  <c r="E24" i="23"/>
  <c r="D23" i="23"/>
  <c r="E23" i="23"/>
  <c r="D21" i="23"/>
  <c r="E21" i="23" s="1"/>
  <c r="D20" i="23"/>
  <c r="E20" i="23"/>
  <c r="D19" i="23"/>
  <c r="E19" i="23"/>
  <c r="D18" i="23"/>
  <c r="E18" i="23"/>
  <c r="D15" i="23"/>
  <c r="E15" i="23"/>
  <c r="D14" i="23"/>
  <c r="E14" i="23"/>
  <c r="D13" i="23"/>
  <c r="E13" i="23"/>
  <c r="D12" i="23"/>
  <c r="E12" i="23"/>
  <c r="D11" i="23"/>
  <c r="E11" i="23"/>
  <c r="D10" i="23"/>
  <c r="E10" i="23"/>
  <c r="D32" i="22"/>
  <c r="E32" i="22"/>
  <c r="D31" i="22"/>
  <c r="E31" i="22"/>
  <c r="D30" i="22"/>
  <c r="E30" i="22"/>
  <c r="D29" i="22"/>
  <c r="E29" i="22"/>
  <c r="D28" i="22"/>
  <c r="E28" i="22"/>
  <c r="D25" i="22"/>
  <c r="E25" i="22"/>
  <c r="D24" i="22"/>
  <c r="E24" i="22"/>
  <c r="D23" i="22"/>
  <c r="E23" i="22"/>
  <c r="D21" i="22"/>
  <c r="E21" i="22" s="1"/>
  <c r="D20" i="22"/>
  <c r="E20" i="22"/>
  <c r="D19" i="22"/>
  <c r="E19" i="22"/>
  <c r="D18" i="22"/>
  <c r="E18" i="22"/>
  <c r="D15" i="22"/>
  <c r="E15" i="22"/>
  <c r="D14" i="22"/>
  <c r="E14" i="22"/>
  <c r="D13" i="22"/>
  <c r="E13" i="22"/>
  <c r="D12" i="22"/>
  <c r="E12" i="22"/>
  <c r="D11" i="22"/>
  <c r="E11" i="22"/>
  <c r="D10" i="22"/>
  <c r="E10" i="22"/>
  <c r="D32" i="21"/>
  <c r="E32" i="21"/>
  <c r="D31" i="21"/>
  <c r="E31" i="21"/>
  <c r="D30" i="21"/>
  <c r="E30" i="21"/>
  <c r="D29" i="21"/>
  <c r="E29" i="21"/>
  <c r="D28" i="21"/>
  <c r="E28" i="21"/>
  <c r="D25" i="21"/>
  <c r="E25" i="21"/>
  <c r="D24" i="21"/>
  <c r="E24" i="21"/>
  <c r="D23" i="21"/>
  <c r="E23" i="21"/>
  <c r="D21" i="21"/>
  <c r="E21" i="21" s="1"/>
  <c r="D20" i="21"/>
  <c r="E20" i="21"/>
  <c r="D19" i="21"/>
  <c r="E19" i="21"/>
  <c r="D18" i="21"/>
  <c r="E18" i="21"/>
  <c r="D15" i="21"/>
  <c r="E15" i="21"/>
  <c r="D14" i="21"/>
  <c r="E14" i="21"/>
  <c r="D13" i="21"/>
  <c r="E13" i="21"/>
  <c r="D12" i="21"/>
  <c r="E12" i="21"/>
  <c r="D11" i="21"/>
  <c r="E11" i="21"/>
  <c r="D10" i="21"/>
  <c r="E10" i="21"/>
  <c r="D32" i="20"/>
  <c r="E32" i="20"/>
  <c r="D31" i="20"/>
  <c r="E31" i="20"/>
  <c r="D30" i="20"/>
  <c r="E30" i="20"/>
  <c r="D29" i="20"/>
  <c r="E29" i="20"/>
  <c r="D28" i="20"/>
  <c r="E28" i="20"/>
  <c r="D25" i="20"/>
  <c r="E25" i="20"/>
  <c r="D24" i="20"/>
  <c r="E24" i="20"/>
  <c r="D23" i="20"/>
  <c r="E23" i="20"/>
  <c r="D21" i="20"/>
  <c r="E21" i="20" s="1"/>
  <c r="D20" i="20"/>
  <c r="E20" i="20"/>
  <c r="D19" i="20"/>
  <c r="E19" i="20"/>
  <c r="D18" i="20"/>
  <c r="E18" i="20"/>
  <c r="D15" i="20"/>
  <c r="E15" i="20"/>
  <c r="D14" i="20"/>
  <c r="E14" i="20"/>
  <c r="D13" i="20"/>
  <c r="E13" i="20"/>
  <c r="D12" i="20"/>
  <c r="E12" i="20"/>
  <c r="D11" i="20"/>
  <c r="E11" i="20"/>
  <c r="D10" i="20"/>
  <c r="E10" i="20"/>
  <c r="D32" i="19"/>
  <c r="E32" i="19"/>
  <c r="D31" i="19"/>
  <c r="E31" i="19"/>
  <c r="D30" i="19"/>
  <c r="D29" i="19"/>
  <c r="E29" i="19"/>
  <c r="D28" i="19"/>
  <c r="E28" i="19"/>
  <c r="D25" i="19"/>
  <c r="E25" i="19"/>
  <c r="D24" i="19"/>
  <c r="E24" i="19"/>
  <c r="D23" i="19"/>
  <c r="E23" i="19"/>
  <c r="D21" i="19"/>
  <c r="E21" i="19" s="1"/>
  <c r="D20" i="19"/>
  <c r="E20" i="19"/>
  <c r="D19" i="19"/>
  <c r="E19" i="19"/>
  <c r="D18" i="19"/>
  <c r="E18" i="19"/>
  <c r="D15" i="19"/>
  <c r="E15" i="19"/>
  <c r="D14" i="19"/>
  <c r="E14" i="19"/>
  <c r="D13" i="19"/>
  <c r="E13" i="19"/>
  <c r="D12" i="19"/>
  <c r="E12" i="19"/>
  <c r="D11" i="19"/>
  <c r="E11" i="19"/>
  <c r="D10" i="19"/>
  <c r="E10" i="19"/>
  <c r="D32" i="18"/>
  <c r="E32" i="18"/>
  <c r="D31" i="18"/>
  <c r="E31" i="18"/>
  <c r="D30" i="18"/>
  <c r="E30" i="18"/>
  <c r="D29" i="18"/>
  <c r="E29" i="18"/>
  <c r="D28" i="18"/>
  <c r="E28" i="18"/>
  <c r="D25" i="18"/>
  <c r="E25" i="18"/>
  <c r="D24" i="18"/>
  <c r="E24" i="18"/>
  <c r="D23" i="18"/>
  <c r="E23" i="18"/>
  <c r="D21" i="18"/>
  <c r="E21" i="18" s="1"/>
  <c r="D20" i="18"/>
  <c r="E20" i="18"/>
  <c r="D19" i="18"/>
  <c r="E19" i="18"/>
  <c r="D18" i="18"/>
  <c r="E18" i="18"/>
  <c r="D15" i="18"/>
  <c r="E15" i="18"/>
  <c r="D14" i="18"/>
  <c r="E14" i="18"/>
  <c r="D13" i="18"/>
  <c r="E13" i="18"/>
  <c r="D12" i="18"/>
  <c r="E12" i="18"/>
  <c r="D11" i="18"/>
  <c r="E11" i="18"/>
  <c r="D10" i="18"/>
  <c r="E10" i="18"/>
  <c r="D32" i="17"/>
  <c r="E32" i="17"/>
  <c r="D31" i="17"/>
  <c r="E31" i="17"/>
  <c r="D30" i="17"/>
  <c r="E30" i="17"/>
  <c r="D29" i="17"/>
  <c r="E29" i="17"/>
  <c r="D28" i="17"/>
  <c r="E28" i="17"/>
  <c r="D25" i="17"/>
  <c r="E25" i="17"/>
  <c r="D24" i="17"/>
  <c r="E24" i="17"/>
  <c r="D23" i="17"/>
  <c r="D21" i="17"/>
  <c r="E21" i="17" s="1"/>
  <c r="D20" i="17"/>
  <c r="E20" i="17"/>
  <c r="D19" i="17"/>
  <c r="E19" i="17"/>
  <c r="D18" i="17"/>
  <c r="E18" i="17"/>
  <c r="D15" i="17"/>
  <c r="E15" i="17"/>
  <c r="D14" i="17"/>
  <c r="E14" i="17"/>
  <c r="D13" i="17"/>
  <c r="E13" i="17"/>
  <c r="D12" i="17"/>
  <c r="E12" i="17"/>
  <c r="D11" i="17"/>
  <c r="E11" i="17"/>
  <c r="D10" i="17"/>
  <c r="E10" i="17"/>
  <c r="D32" i="16"/>
  <c r="E32" i="16"/>
  <c r="D31" i="16"/>
  <c r="E31" i="16"/>
  <c r="D30" i="16"/>
  <c r="E30" i="16"/>
  <c r="D29" i="16"/>
  <c r="E29" i="16"/>
  <c r="D28" i="16"/>
  <c r="E28" i="16"/>
  <c r="E26" i="16"/>
  <c r="D25" i="16"/>
  <c r="E25" i="16"/>
  <c r="D24" i="16"/>
  <c r="E24" i="16"/>
  <c r="D23" i="16"/>
  <c r="E23" i="16"/>
  <c r="D21" i="16"/>
  <c r="E21" i="16" s="1"/>
  <c r="D20" i="16"/>
  <c r="E20" i="16"/>
  <c r="D19" i="16"/>
  <c r="E19" i="16"/>
  <c r="D18" i="16"/>
  <c r="E18" i="16"/>
  <c r="D15" i="16"/>
  <c r="E15" i="16"/>
  <c r="D14" i="16"/>
  <c r="E14" i="16"/>
  <c r="D13" i="16"/>
  <c r="E13" i="16"/>
  <c r="D12" i="16"/>
  <c r="E12" i="16"/>
  <c r="D11" i="16"/>
  <c r="E11" i="16"/>
  <c r="D10" i="16"/>
  <c r="E10" i="16"/>
  <c r="D32" i="15"/>
  <c r="E32" i="15"/>
  <c r="D31" i="15"/>
  <c r="E31" i="15"/>
  <c r="D30" i="15"/>
  <c r="E30" i="15"/>
  <c r="D29" i="15"/>
  <c r="E29" i="15"/>
  <c r="D28" i="15"/>
  <c r="E28" i="15"/>
  <c r="D25" i="15"/>
  <c r="E25" i="15"/>
  <c r="D24" i="15"/>
  <c r="E24" i="15"/>
  <c r="D23" i="15"/>
  <c r="E23" i="15"/>
  <c r="D21" i="15"/>
  <c r="E21" i="15"/>
  <c r="D20" i="15"/>
  <c r="E20" i="15"/>
  <c r="D19" i="15"/>
  <c r="E19" i="15"/>
  <c r="D18" i="15"/>
  <c r="E18" i="15"/>
  <c r="D15" i="15"/>
  <c r="E15" i="15"/>
  <c r="D14" i="15"/>
  <c r="E14" i="15"/>
  <c r="D13" i="15"/>
  <c r="E13" i="15"/>
  <c r="D12" i="15"/>
  <c r="E12" i="15"/>
  <c r="D11" i="15"/>
  <c r="E11" i="15"/>
  <c r="D10" i="15"/>
  <c r="E10" i="15"/>
  <c r="D32" i="14"/>
  <c r="E32" i="14"/>
  <c r="D31" i="14"/>
  <c r="E31" i="14"/>
  <c r="D30" i="14"/>
  <c r="E30" i="14"/>
  <c r="D29" i="14"/>
  <c r="E29" i="14"/>
  <c r="D28" i="14"/>
  <c r="E28" i="14"/>
  <c r="E26" i="14"/>
  <c r="D25" i="14"/>
  <c r="E25" i="14"/>
  <c r="D24" i="14"/>
  <c r="E24" i="14"/>
  <c r="D23" i="14"/>
  <c r="E23" i="14"/>
  <c r="D21" i="14"/>
  <c r="E21" i="14" s="1"/>
  <c r="D20" i="14"/>
  <c r="E20" i="14"/>
  <c r="D19" i="14"/>
  <c r="E19" i="14"/>
  <c r="D18" i="14"/>
  <c r="E18" i="14"/>
  <c r="D15" i="14"/>
  <c r="E15" i="14"/>
  <c r="D14" i="14"/>
  <c r="E14" i="14"/>
  <c r="D13" i="14"/>
  <c r="E13" i="14"/>
  <c r="D12" i="14"/>
  <c r="E12" i="14"/>
  <c r="D11" i="14"/>
  <c r="E11" i="14"/>
  <c r="D32" i="13"/>
  <c r="E32" i="13"/>
  <c r="D31" i="13"/>
  <c r="E31" i="13"/>
  <c r="D30" i="13"/>
  <c r="E30" i="13"/>
  <c r="D29" i="13"/>
  <c r="E29" i="13"/>
  <c r="D28" i="13"/>
  <c r="E28" i="13"/>
  <c r="E27" i="13"/>
  <c r="D25" i="13"/>
  <c r="E25" i="13"/>
  <c r="D24" i="13"/>
  <c r="E24" i="13"/>
  <c r="D23" i="13"/>
  <c r="E23" i="13"/>
  <c r="D21" i="13"/>
  <c r="E21" i="13" s="1"/>
  <c r="D20" i="13"/>
  <c r="E20" i="13"/>
  <c r="D19" i="13"/>
  <c r="E19" i="13"/>
  <c r="D18" i="13"/>
  <c r="E18" i="13"/>
  <c r="D15" i="13"/>
  <c r="E15" i="13"/>
  <c r="D14" i="13"/>
  <c r="E14" i="13"/>
  <c r="D13" i="13"/>
  <c r="E13" i="13"/>
  <c r="D12" i="13"/>
  <c r="E12" i="13"/>
  <c r="D11" i="13"/>
  <c r="E11" i="13"/>
  <c r="D10" i="13"/>
  <c r="E10" i="13"/>
  <c r="D32" i="12"/>
  <c r="E32" i="12"/>
  <c r="D31" i="12"/>
  <c r="E31" i="12"/>
  <c r="D30" i="12"/>
  <c r="E30" i="12"/>
  <c r="D29" i="12"/>
  <c r="E29" i="12"/>
  <c r="D28" i="12"/>
  <c r="E28" i="12"/>
  <c r="D25" i="12"/>
  <c r="E25" i="12"/>
  <c r="D24" i="12"/>
  <c r="E24" i="12"/>
  <c r="D23" i="12"/>
  <c r="E23" i="12"/>
  <c r="D20" i="12"/>
  <c r="E20" i="12"/>
  <c r="D19" i="12"/>
  <c r="E19" i="12"/>
  <c r="D18" i="12"/>
  <c r="E18" i="12"/>
  <c r="E17" i="12"/>
  <c r="D15" i="12"/>
  <c r="E15" i="12"/>
  <c r="D14" i="12"/>
  <c r="E14" i="12"/>
  <c r="D13" i="12"/>
  <c r="E13" i="12"/>
  <c r="D12" i="12"/>
  <c r="E12" i="12"/>
  <c r="D11" i="12"/>
  <c r="E11" i="12"/>
  <c r="D10" i="12"/>
  <c r="E10" i="12"/>
  <c r="D32" i="11"/>
  <c r="E32" i="11"/>
  <c r="D31" i="11"/>
  <c r="E31" i="11"/>
  <c r="D30" i="11"/>
  <c r="E30" i="11"/>
  <c r="D29" i="11"/>
  <c r="E29" i="11"/>
  <c r="D28" i="11"/>
  <c r="D25" i="11"/>
  <c r="E25" i="11"/>
  <c r="D24" i="11"/>
  <c r="E24" i="11"/>
  <c r="D23" i="11"/>
  <c r="E23" i="11"/>
  <c r="D21" i="11"/>
  <c r="E21" i="11" s="1"/>
  <c r="D20" i="11"/>
  <c r="E20" i="11"/>
  <c r="D19" i="11"/>
  <c r="E19" i="11"/>
  <c r="D18" i="11"/>
  <c r="E18" i="11"/>
  <c r="D15" i="11"/>
  <c r="E15" i="11"/>
  <c r="D14" i="11"/>
  <c r="E14" i="11"/>
  <c r="D13" i="11"/>
  <c r="E13" i="11"/>
  <c r="D12" i="11"/>
  <c r="E12" i="11"/>
  <c r="D11" i="11"/>
  <c r="E11" i="11"/>
  <c r="D10" i="11"/>
  <c r="E10" i="11"/>
  <c r="D32" i="10"/>
  <c r="E32" i="10"/>
  <c r="D31" i="10"/>
  <c r="D30" i="10"/>
  <c r="E30" i="10"/>
  <c r="D29" i="10"/>
  <c r="E29" i="10"/>
  <c r="D28" i="10"/>
  <c r="E28" i="10"/>
  <c r="D25" i="10"/>
  <c r="E25" i="10"/>
  <c r="D24" i="10"/>
  <c r="E24" i="10"/>
  <c r="D23" i="10"/>
  <c r="E23" i="10"/>
  <c r="D21" i="10"/>
  <c r="E21" i="10" s="1"/>
  <c r="D20" i="10"/>
  <c r="E20" i="10"/>
  <c r="D19" i="10"/>
  <c r="E19" i="10"/>
  <c r="D18" i="10"/>
  <c r="E18" i="10"/>
  <c r="D15" i="10"/>
  <c r="E15" i="10"/>
  <c r="D14" i="10"/>
  <c r="E14" i="10"/>
  <c r="D13" i="10"/>
  <c r="E13" i="10"/>
  <c r="D12" i="10"/>
  <c r="E12" i="10"/>
  <c r="D11" i="10"/>
  <c r="E11" i="10"/>
  <c r="D10" i="10"/>
  <c r="E10" i="10"/>
  <c r="D32" i="9"/>
  <c r="E32" i="9"/>
  <c r="D31" i="9"/>
  <c r="E31" i="9"/>
  <c r="D30" i="9"/>
  <c r="E30" i="9"/>
  <c r="D29" i="9"/>
  <c r="E29" i="9"/>
  <c r="D28" i="9"/>
  <c r="E28" i="9"/>
  <c r="D25" i="9"/>
  <c r="D24" i="9"/>
  <c r="E24" i="9"/>
  <c r="D23" i="9"/>
  <c r="E23" i="9"/>
  <c r="D21" i="9"/>
  <c r="E21" i="9" s="1"/>
  <c r="D20" i="9"/>
  <c r="E20" i="9"/>
  <c r="D19" i="9"/>
  <c r="E19" i="9"/>
  <c r="D18" i="9"/>
  <c r="E18" i="9"/>
  <c r="D15" i="9"/>
  <c r="E15" i="9"/>
  <c r="D14" i="9"/>
  <c r="E14" i="9"/>
  <c r="D13" i="9"/>
  <c r="E13" i="9"/>
  <c r="D12" i="9"/>
  <c r="E12" i="9"/>
  <c r="D11" i="9"/>
  <c r="E11" i="9"/>
  <c r="D10" i="9"/>
  <c r="E10" i="9"/>
  <c r="D32" i="8"/>
  <c r="D31" i="8"/>
  <c r="E31" i="8"/>
  <c r="D30" i="8"/>
  <c r="E30" i="8"/>
  <c r="D29" i="8"/>
  <c r="E29" i="8"/>
  <c r="D28" i="8"/>
  <c r="E28" i="8"/>
  <c r="D25" i="8"/>
  <c r="E25" i="8"/>
  <c r="D24" i="8"/>
  <c r="E24" i="8"/>
  <c r="D23" i="8"/>
  <c r="E23" i="8"/>
  <c r="D21" i="8"/>
  <c r="E21" i="8" s="1"/>
  <c r="D20" i="8"/>
  <c r="E20" i="8"/>
  <c r="D19" i="8"/>
  <c r="E19" i="8"/>
  <c r="D18" i="8"/>
  <c r="E18" i="8"/>
  <c r="D15" i="8"/>
  <c r="E15" i="8"/>
  <c r="D14" i="8"/>
  <c r="E14" i="8"/>
  <c r="D13" i="8"/>
  <c r="E13" i="8"/>
  <c r="D12" i="8"/>
  <c r="E12" i="8"/>
  <c r="D11" i="8"/>
  <c r="E11" i="8"/>
  <c r="D10" i="8"/>
  <c r="E10" i="8"/>
  <c r="D32" i="7"/>
  <c r="E32" i="7"/>
  <c r="D11" i="7"/>
  <c r="E11" i="7"/>
  <c r="D12" i="7"/>
  <c r="E12" i="7"/>
  <c r="D13" i="7"/>
  <c r="E13" i="7"/>
  <c r="D14" i="7"/>
  <c r="E14" i="7"/>
  <c r="D15" i="7"/>
  <c r="E15" i="7" s="1"/>
  <c r="D18" i="7"/>
  <c r="E18" i="7"/>
  <c r="D19" i="7"/>
  <c r="E19" i="7"/>
  <c r="D20" i="7"/>
  <c r="E20" i="7"/>
  <c r="D23" i="7"/>
  <c r="E23" i="7"/>
  <c r="D25" i="7"/>
  <c r="D28" i="7"/>
  <c r="E28" i="7"/>
  <c r="D29" i="7"/>
  <c r="E29" i="7"/>
  <c r="D30" i="7"/>
  <c r="E30" i="7"/>
  <c r="D31" i="7"/>
  <c r="E31" i="7"/>
  <c r="D10" i="7"/>
  <c r="E10" i="7"/>
  <c r="P12" i="40"/>
  <c r="P18" i="40"/>
  <c r="P16" i="40"/>
  <c r="P36" i="40"/>
  <c r="P35" i="40"/>
  <c r="P19" i="40"/>
  <c r="P27" i="40"/>
  <c r="P24" i="40"/>
  <c r="P22" i="40"/>
  <c r="P14" i="40"/>
  <c r="P13" i="40"/>
  <c r="P17" i="40"/>
  <c r="P26" i="40"/>
  <c r="P23" i="40"/>
  <c r="P21" i="40"/>
  <c r="H37" i="40" l="1"/>
  <c r="Q37" i="40"/>
  <c r="G36" i="40"/>
  <c r="H36" i="40" s="1"/>
  <c r="G35" i="40"/>
  <c r="H35" i="40"/>
  <c r="Q35" i="40"/>
  <c r="G34" i="40"/>
  <c r="Q34" i="40" s="1"/>
  <c r="G33" i="40"/>
  <c r="Q33" i="40"/>
  <c r="H33" i="40"/>
  <c r="H32" i="40"/>
  <c r="Q32" i="40"/>
  <c r="G31" i="40"/>
  <c r="Q31" i="40"/>
  <c r="H31" i="40"/>
  <c r="G30" i="40"/>
  <c r="Q30" i="40"/>
  <c r="H30" i="40"/>
  <c r="H29" i="40"/>
  <c r="Q29" i="40"/>
  <c r="G25" i="40"/>
  <c r="Q25" i="40" s="1"/>
  <c r="H26" i="40"/>
  <c r="Q26" i="40"/>
  <c r="G24" i="40"/>
  <c r="L18" i="40" s="1"/>
  <c r="L19" i="40" s="1"/>
  <c r="H24" i="40"/>
  <c r="Q24" i="40"/>
  <c r="H23" i="40"/>
  <c r="Q23" i="40"/>
  <c r="Q22" i="40"/>
  <c r="H22" i="40"/>
  <c r="Q21" i="40"/>
  <c r="H21" i="40"/>
  <c r="G20" i="40"/>
  <c r="H20" i="40"/>
  <c r="Q20" i="40"/>
  <c r="G19" i="40"/>
  <c r="Q19" i="40" s="1"/>
  <c r="H19" i="40"/>
  <c r="G17" i="40"/>
  <c r="Q18" i="40"/>
  <c r="H18" i="40"/>
  <c r="H17" i="40"/>
  <c r="Q17" i="40"/>
  <c r="G16" i="40"/>
  <c r="Q16" i="40"/>
  <c r="H16" i="40"/>
  <c r="G15" i="40"/>
  <c r="H15" i="40" s="1"/>
  <c r="Q15" i="40"/>
  <c r="G14" i="40"/>
  <c r="H14" i="40"/>
  <c r="Q14" i="40"/>
  <c r="Q13" i="40"/>
  <c r="H13" i="40"/>
  <c r="G11" i="40"/>
  <c r="G12" i="40"/>
  <c r="G27" i="40"/>
  <c r="G28" i="40"/>
  <c r="Q36" i="40" l="1"/>
  <c r="L30" i="40"/>
  <c r="L31" i="40" s="1"/>
  <c r="H34" i="40"/>
  <c r="L24" i="40"/>
  <c r="L25" i="40" s="1"/>
  <c r="H25" i="40"/>
  <c r="H12" i="40"/>
  <c r="Q12" i="40"/>
  <c r="L12" i="40"/>
  <c r="L13" i="40" s="1"/>
  <c r="G42" i="40"/>
  <c r="Q11" i="40"/>
  <c r="H11" i="40"/>
  <c r="Q28" i="40"/>
  <c r="H28" i="40"/>
  <c r="H27" i="40"/>
  <c r="Q27" i="40"/>
  <c r="Q43" i="40" l="1"/>
  <c r="Q46" i="40" s="1"/>
  <c r="H42" i="40"/>
  <c r="Q44" i="40" l="1"/>
</calcChain>
</file>

<file path=xl/comments1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1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3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4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5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6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7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8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9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0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1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<sst xmlns="http://schemas.openxmlformats.org/spreadsheetml/2006/main" count="721" uniqueCount="40">
  <si>
    <t xml:space="preserve"> </t>
  </si>
  <si>
    <t>Fecha</t>
  </si>
  <si>
    <t>Operador</t>
  </si>
  <si>
    <t>Diferencia  m³</t>
  </si>
  <si>
    <t>Registros diarios válvula drenaje compuerta La Ola</t>
  </si>
  <si>
    <t>Observaciones</t>
  </si>
  <si>
    <t>Lectura De  Flujómetro Y Horarios</t>
  </si>
  <si>
    <t>18:00 hrs Día anterior</t>
  </si>
  <si>
    <t>Hora</t>
  </si>
  <si>
    <t>V.</t>
  </si>
  <si>
    <t>Lectura</t>
  </si>
  <si>
    <t>l/s</t>
  </si>
  <si>
    <t>Día</t>
  </si>
  <si>
    <t>Registro</t>
  </si>
  <si>
    <t>Consumo</t>
  </si>
  <si>
    <t xml:space="preserve">l/s </t>
  </si>
  <si>
    <t>Caudal mensual</t>
  </si>
  <si>
    <t>m3</t>
  </si>
  <si>
    <t>hrs</t>
  </si>
  <si>
    <t>Resumen Lectura Medidor  de Salida desde Tranque La Ola hacia Rio La Ola</t>
  </si>
  <si>
    <t>Tabla N° 1</t>
  </si>
  <si>
    <t>Compromiso 30 l/s promedio mensual</t>
  </si>
  <si>
    <t>Proy con avance</t>
  </si>
  <si>
    <t>Diferencia</t>
  </si>
  <si>
    <t>l/s  --&gt;</t>
  </si>
  <si>
    <t>Meta</t>
  </si>
  <si>
    <t>Q Intantaneo</t>
  </si>
  <si>
    <t>&lt;-- Real mes finalizado</t>
  </si>
  <si>
    <t>Control parcial semanal</t>
  </si>
  <si>
    <t>Tabla N° 2</t>
  </si>
  <si>
    <t>Control avance diario con proyección mensual.</t>
  </si>
  <si>
    <t>Real V/S Proyección</t>
  </si>
  <si>
    <t>m3/mes</t>
  </si>
  <si>
    <t>m3/mes  --&gt;</t>
  </si>
  <si>
    <t>m3/d</t>
  </si>
  <si>
    <t>Aporte  1 al 7 de Agosto</t>
  </si>
  <si>
    <t>Aporte  8 al 14 de Agosto</t>
  </si>
  <si>
    <t>Aporte  15 al 21 de Agosto</t>
  </si>
  <si>
    <t>Aporte  22 al 28 de Agosto</t>
  </si>
  <si>
    <t>Aporte  29 al 31 de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</si>
</sst>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340A]d&quot; de &quot;mmmm&quot; de &quot;yyyy;@"/>
    <numFmt numFmtId="165" formatCode="0.0"/>
    <numFmt numFmtId="166" formatCode="#,##0.0"/>
    <numFmt numFmtId="167" formatCode="0.0%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Cambria"/>
      <family val="1"/>
    </font>
    <font>
      <sz val="12"/>
      <color theme="1"/>
      <name val="Arial"/>
      <family val="2"/>
    </font>
    <font>
      <sz val="10"/>
      <color theme="1"/>
      <name val="Cambria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mbria"/>
      <family val="1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4506668294322"/>
        <bgColor indexed="64"/>
      </patternFill>
    </fill>
  </fills>
  <borders count="6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3" tint="0.39994506668294322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88402966399123"/>
      </left>
      <right/>
      <top style="thin">
        <color theme="3" tint="0.39988402966399123"/>
      </top>
      <bottom/>
      <diagonal/>
    </border>
    <border>
      <left/>
      <right style="thin">
        <color theme="3" tint="0.39988402966399123"/>
      </right>
      <top style="thin">
        <color theme="3" tint="0.39988402966399123"/>
      </top>
      <bottom/>
      <diagonal/>
    </border>
    <border>
      <left style="thin">
        <color theme="3" tint="0.39988402966399123"/>
      </left>
      <right/>
      <top/>
      <bottom style="thin">
        <color theme="3" tint="0.39988402966399123"/>
      </bottom>
      <diagonal/>
    </border>
    <border>
      <left/>
      <right style="thin">
        <color theme="3" tint="0.39988402966399123"/>
      </right>
      <top/>
      <bottom style="thin">
        <color theme="3" tint="0.39988402966399123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60">
    <xf numFmtId="0" fontId="0" fillId="0" borderId="0" xfId="0"/>
    <xf numFmtId="0" fontId="0" fillId="0" borderId="0" xfId="0" applyFont="1" applyProtection="1"/>
    <xf numFmtId="0" fontId="0" fillId="2" borderId="0" xfId="0" applyFont="1" applyFill="1" applyProtection="1"/>
    <xf numFmtId="3" fontId="0" fillId="0" borderId="0" xfId="0" applyNumberFormat="1" applyFont="1" applyProtection="1"/>
    <xf numFmtId="49" fontId="0" fillId="0" borderId="0" xfId="0" applyNumberFormat="1" applyFont="1" applyProtection="1"/>
    <xf numFmtId="3" fontId="1" fillId="0" borderId="0" xfId="0" applyNumberFormat="1" applyFont="1" applyBorder="1" applyAlignment="1" applyProtection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</xf>
    <xf numFmtId="3" fontId="1" fillId="0" borderId="0" xfId="0" applyNumberFormat="1" applyFont="1" applyFill="1" applyBorder="1" applyAlignment="1" applyProtection="1">
      <alignment horizontal="center" vertical="center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49" fontId="1" fillId="0" borderId="25" xfId="0" applyNumberFormat="1" applyFont="1" applyBorder="1" applyAlignment="1" applyProtection="1">
      <alignment horizontal="center" vertical="center"/>
      <protection locked="0"/>
    </xf>
    <xf numFmtId="0" fontId="1" fillId="0" borderId="25" xfId="0" applyNumberFormat="1" applyFont="1" applyBorder="1" applyAlignment="1" applyProtection="1">
      <alignment horizontal="center" vertical="center"/>
      <protection locked="0"/>
    </xf>
    <xf numFmtId="0" fontId="0" fillId="0" borderId="25" xfId="0" applyNumberFormat="1" applyFont="1" applyBorder="1" applyAlignment="1" applyProtection="1">
      <alignment horizontal="center" vertical="center"/>
      <protection locked="0"/>
    </xf>
    <xf numFmtId="0" fontId="0" fillId="0" borderId="26" xfId="0" applyNumberFormat="1" applyFont="1" applyBorder="1" applyAlignment="1" applyProtection="1">
      <alignment horizontal="center" vertical="center"/>
      <protection locked="0"/>
    </xf>
    <xf numFmtId="164" fontId="10" fillId="0" borderId="15" xfId="0" quotePrefix="1" applyNumberFormat="1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wrapText="1"/>
    </xf>
    <xf numFmtId="0" fontId="2" fillId="0" borderId="0" xfId="0" applyFont="1" applyAlignment="1" applyProtection="1">
      <alignment horizontal="center" vertical="center" wrapText="1"/>
    </xf>
    <xf numFmtId="14" fontId="0" fillId="0" borderId="15" xfId="0" applyNumberFormat="1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</xf>
    <xf numFmtId="164" fontId="10" fillId="0" borderId="15" xfId="0" quotePrefix="1" applyNumberFormat="1" applyFont="1" applyBorder="1" applyAlignment="1" applyProtection="1">
      <alignment horizontal="center" vertical="center"/>
    </xf>
    <xf numFmtId="3" fontId="5" fillId="0" borderId="15" xfId="0" applyNumberFormat="1" applyFont="1" applyBorder="1" applyAlignment="1" applyProtection="1">
      <alignment horizontal="center" vertical="center"/>
    </xf>
    <xf numFmtId="49" fontId="5" fillId="0" borderId="16" xfId="0" applyNumberFormat="1" applyFont="1" applyBorder="1" applyAlignment="1" applyProtection="1">
      <alignment horizontal="center" vertical="center"/>
    </xf>
    <xf numFmtId="49" fontId="5" fillId="0" borderId="19" xfId="0" applyNumberFormat="1" applyFont="1" applyBorder="1" applyAlignment="1" applyProtection="1">
      <alignment horizontal="center" vertical="center"/>
    </xf>
    <xf numFmtId="49" fontId="5" fillId="0" borderId="18" xfId="0" applyNumberFormat="1" applyFont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49" fontId="9" fillId="0" borderId="10" xfId="0" quotePrefix="1" applyNumberFormat="1" applyFont="1" applyBorder="1" applyAlignment="1" applyProtection="1">
      <alignment horizontal="center" vertical="center"/>
    </xf>
    <xf numFmtId="20" fontId="1" fillId="0" borderId="11" xfId="0" applyNumberFormat="1" applyFont="1" applyBorder="1" applyAlignment="1" applyProtection="1">
      <alignment horizontal="center" vertical="center"/>
    </xf>
    <xf numFmtId="20" fontId="1" fillId="0" borderId="0" xfId="0" applyNumberFormat="1" applyFont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20" fontId="1" fillId="0" borderId="2" xfId="0" applyNumberFormat="1" applyFont="1" applyBorder="1" applyAlignment="1" applyProtection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20" fontId="1" fillId="0" borderId="0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20" fontId="1" fillId="0" borderId="20" xfId="0" applyNumberFormat="1" applyFont="1" applyBorder="1" applyAlignment="1" applyProtection="1">
      <alignment horizontal="center" vertical="center"/>
    </xf>
    <xf numFmtId="3" fontId="1" fillId="0" borderId="3" xfId="0" applyNumberFormat="1" applyFont="1" applyBorder="1" applyAlignment="1" applyProtection="1">
      <alignment horizontal="center" vertical="center"/>
    </xf>
    <xf numFmtId="3" fontId="1" fillId="0" borderId="3" xfId="0" applyNumberFormat="1" applyFont="1" applyFill="1" applyBorder="1" applyAlignment="1" applyProtection="1">
      <alignment horizontal="center" vertical="center"/>
    </xf>
    <xf numFmtId="14" fontId="1" fillId="0" borderId="0" xfId="0" applyNumberFormat="1" applyFont="1" applyBorder="1" applyAlignment="1" applyProtection="1">
      <alignment horizontal="center" vertical="center"/>
    </xf>
    <xf numFmtId="0" fontId="0" fillId="0" borderId="0" xfId="0" applyNumberFormat="1" applyFont="1" applyBorder="1" applyAlignment="1" applyProtection="1">
      <alignment horizontal="center" vertical="center"/>
    </xf>
    <xf numFmtId="0" fontId="0" fillId="0" borderId="0" xfId="0" applyNumberFormat="1" applyFont="1" applyBorder="1" applyProtection="1"/>
    <xf numFmtId="0" fontId="0" fillId="0" borderId="0" xfId="0" applyFont="1" applyBorder="1" applyProtection="1"/>
    <xf numFmtId="3" fontId="1" fillId="3" borderId="11" xfId="0" applyNumberFormat="1" applyFont="1" applyFill="1" applyBorder="1" applyAlignment="1" applyProtection="1">
      <alignment horizontal="center" vertical="center"/>
      <protection locked="0"/>
    </xf>
    <xf numFmtId="20" fontId="1" fillId="3" borderId="2" xfId="0" applyNumberFormat="1" applyFont="1" applyFill="1" applyBorder="1" applyAlignment="1" applyProtection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</xf>
    <xf numFmtId="0" fontId="1" fillId="3" borderId="25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 applyProtection="1">
      <alignment horizontal="center" vertical="center"/>
    </xf>
    <xf numFmtId="3" fontId="1" fillId="0" borderId="11" xfId="0" applyNumberFormat="1" applyFont="1" applyFill="1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0" fillId="2" borderId="0" xfId="0" applyFill="1"/>
    <xf numFmtId="0" fontId="0" fillId="4" borderId="37" xfId="0" applyFill="1" applyBorder="1" applyAlignment="1">
      <alignment horizontal="center"/>
    </xf>
    <xf numFmtId="0" fontId="11" fillId="5" borderId="38" xfId="0" applyFont="1" applyFill="1" applyBorder="1" applyAlignment="1">
      <alignment horizontal="center"/>
    </xf>
    <xf numFmtId="15" fontId="11" fillId="5" borderId="38" xfId="0" applyNumberFormat="1" applyFont="1" applyFill="1" applyBorder="1" applyAlignment="1">
      <alignment horizontal="center"/>
    </xf>
    <xf numFmtId="3" fontId="11" fillId="5" borderId="38" xfId="0" applyNumberFormat="1" applyFont="1" applyFill="1" applyBorder="1" applyAlignment="1">
      <alignment horizontal="center"/>
    </xf>
    <xf numFmtId="165" fontId="11" fillId="5" borderId="38" xfId="0" applyNumberFormat="1" applyFont="1" applyFill="1" applyBorder="1" applyAlignment="1">
      <alignment horizontal="center"/>
    </xf>
    <xf numFmtId="0" fontId="0" fillId="5" borderId="29" xfId="0" applyFill="1" applyBorder="1"/>
    <xf numFmtId="0" fontId="0" fillId="5" borderId="30" xfId="0" applyFill="1" applyBorder="1"/>
    <xf numFmtId="0" fontId="0" fillId="5" borderId="31" xfId="0" applyFill="1" applyBorder="1"/>
    <xf numFmtId="0" fontId="0" fillId="5" borderId="32" xfId="0" applyFill="1" applyBorder="1"/>
    <xf numFmtId="0" fontId="0" fillId="5" borderId="34" xfId="0" applyFill="1" applyBorder="1"/>
    <xf numFmtId="0" fontId="0" fillId="5" borderId="35" xfId="0" applyFill="1" applyBorder="1"/>
    <xf numFmtId="0" fontId="1" fillId="5" borderId="0" xfId="0" applyFont="1" applyFill="1" applyBorder="1"/>
    <xf numFmtId="0" fontId="1" fillId="5" borderId="33" xfId="0" applyFont="1" applyFill="1" applyBorder="1"/>
    <xf numFmtId="0" fontId="1" fillId="2" borderId="0" xfId="0" applyFont="1" applyFill="1"/>
    <xf numFmtId="20" fontId="11" fillId="5" borderId="38" xfId="0" applyNumberFormat="1" applyFont="1" applyFill="1" applyBorder="1" applyAlignment="1">
      <alignment horizontal="center"/>
    </xf>
    <xf numFmtId="0" fontId="0" fillId="2" borderId="32" xfId="0" applyFill="1" applyBorder="1"/>
    <xf numFmtId="0" fontId="1" fillId="2" borderId="0" xfId="0" applyFont="1" applyFill="1" applyBorder="1"/>
    <xf numFmtId="0" fontId="0" fillId="2" borderId="34" xfId="0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15" fontId="11" fillId="2" borderId="0" xfId="0" applyNumberFormat="1" applyFont="1" applyFill="1" applyBorder="1" applyAlignment="1">
      <alignment horizontal="center"/>
    </xf>
    <xf numFmtId="20" fontId="11" fillId="2" borderId="0" xfId="0" applyNumberFormat="1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0" fontId="0" fillId="4" borderId="39" xfId="0" applyFill="1" applyBorder="1" applyAlignment="1">
      <alignment horizontal="center"/>
    </xf>
    <xf numFmtId="15" fontId="11" fillId="2" borderId="33" xfId="0" applyNumberFormat="1" applyFont="1" applyFill="1" applyBorder="1" applyAlignment="1">
      <alignment horizontal="center"/>
    </xf>
    <xf numFmtId="0" fontId="11" fillId="2" borderId="35" xfId="0" applyFont="1" applyFill="1" applyBorder="1" applyAlignment="1">
      <alignment horizontal="center"/>
    </xf>
    <xf numFmtId="15" fontId="11" fillId="2" borderId="36" xfId="0" applyNumberFormat="1" applyFont="1" applyFill="1" applyBorder="1" applyAlignment="1">
      <alignment horizontal="center"/>
    </xf>
    <xf numFmtId="166" fontId="11" fillId="5" borderId="40" xfId="0" applyNumberFormat="1" applyFont="1" applyFill="1" applyBorder="1" applyAlignment="1">
      <alignment horizontal="center"/>
    </xf>
    <xf numFmtId="0" fontId="0" fillId="5" borderId="41" xfId="0" applyFill="1" applyBorder="1"/>
    <xf numFmtId="0" fontId="0" fillId="5" borderId="42" xfId="0" applyFill="1" applyBorder="1"/>
    <xf numFmtId="3" fontId="11" fillId="5" borderId="44" xfId="0" applyNumberFormat="1" applyFont="1" applyFill="1" applyBorder="1" applyAlignment="1">
      <alignment horizontal="center"/>
    </xf>
    <xf numFmtId="0" fontId="0" fillId="5" borderId="46" xfId="0" applyFill="1" applyBorder="1"/>
    <xf numFmtId="0" fontId="0" fillId="5" borderId="48" xfId="0" applyFont="1" applyFill="1" applyBorder="1"/>
    <xf numFmtId="0" fontId="0" fillId="4" borderId="37" xfId="0" applyFill="1" applyBorder="1" applyAlignment="1">
      <alignment horizontal="center" wrapText="1"/>
    </xf>
    <xf numFmtId="20" fontId="1" fillId="6" borderId="2" xfId="0" applyNumberFormat="1" applyFont="1" applyFill="1" applyBorder="1" applyAlignment="1" applyProtection="1">
      <alignment horizontal="center" vertical="center"/>
    </xf>
    <xf numFmtId="15" fontId="11" fillId="4" borderId="38" xfId="0" applyNumberFormat="1" applyFont="1" applyFill="1" applyBorder="1" applyAlignment="1">
      <alignment horizontal="center"/>
    </xf>
    <xf numFmtId="20" fontId="11" fillId="4" borderId="38" xfId="0" applyNumberFormat="1" applyFont="1" applyFill="1" applyBorder="1" applyAlignment="1">
      <alignment horizontal="center"/>
    </xf>
    <xf numFmtId="3" fontId="11" fillId="4" borderId="38" xfId="0" applyNumberFormat="1" applyFont="1" applyFill="1" applyBorder="1" applyAlignment="1">
      <alignment horizontal="center"/>
    </xf>
    <xf numFmtId="0" fontId="0" fillId="4" borderId="39" xfId="0" applyFill="1" applyBorder="1" applyAlignment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0" fillId="5" borderId="43" xfId="0" applyNumberFormat="1" applyFill="1" applyBorder="1"/>
    <xf numFmtId="166" fontId="1" fillId="5" borderId="0" xfId="0" applyNumberFormat="1" applyFont="1" applyFill="1" applyBorder="1"/>
    <xf numFmtId="0" fontId="0" fillId="0" borderId="0" xfId="0" applyFill="1"/>
    <xf numFmtId="0" fontId="1" fillId="0" borderId="54" xfId="0" applyNumberFormat="1" applyFont="1" applyBorder="1" applyAlignment="1" applyProtection="1">
      <alignment horizontal="center" vertical="center"/>
      <protection locked="0"/>
    </xf>
    <xf numFmtId="0" fontId="0" fillId="0" borderId="24" xfId="0" applyNumberFormat="1" applyFont="1" applyBorder="1" applyAlignment="1" applyProtection="1">
      <alignment horizontal="center" vertical="center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3" fontId="11" fillId="5" borderId="61" xfId="0" applyNumberFormat="1" applyFont="1" applyFill="1" applyBorder="1" applyAlignment="1">
      <alignment horizontal="center"/>
    </xf>
    <xf numFmtId="0" fontId="1" fillId="7" borderId="62" xfId="0" applyFont="1" applyFill="1" applyBorder="1" applyAlignment="1">
      <alignment horizontal="center" vertical="center"/>
    </xf>
    <xf numFmtId="166" fontId="11" fillId="5" borderId="59" xfId="0" applyNumberFormat="1" applyFont="1" applyFill="1" applyBorder="1" applyAlignment="1">
      <alignment horizontal="center"/>
    </xf>
    <xf numFmtId="166" fontId="1" fillId="3" borderId="1" xfId="0" applyNumberFormat="1" applyFont="1" applyFill="1" applyBorder="1" applyAlignment="1" applyProtection="1">
      <alignment horizontal="center" vertical="center"/>
    </xf>
    <xf numFmtId="166" fontId="1" fillId="3" borderId="13" xfId="0" applyNumberFormat="1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>
      <alignment horizontal="center"/>
    </xf>
    <xf numFmtId="3" fontId="1" fillId="7" borderId="62" xfId="0" applyNumberFormat="1" applyFont="1" applyFill="1" applyBorder="1" applyAlignment="1">
      <alignment horizontal="center" vertical="center"/>
    </xf>
    <xf numFmtId="3" fontId="1" fillId="5" borderId="35" xfId="0" applyNumberFormat="1" applyFont="1" applyFill="1" applyBorder="1"/>
    <xf numFmtId="0" fontId="1" fillId="5" borderId="36" xfId="0" applyFont="1" applyFill="1" applyBorder="1"/>
    <xf numFmtId="167" fontId="11" fillId="5" borderId="38" xfId="1" applyNumberFormat="1" applyFont="1" applyFill="1" applyBorder="1" applyAlignment="1">
      <alignment horizontal="center"/>
    </xf>
    <xf numFmtId="10" fontId="0" fillId="2" borderId="0" xfId="1" applyNumberFormat="1" applyFont="1" applyFill="1"/>
    <xf numFmtId="166" fontId="11" fillId="5" borderId="60" xfId="0" applyNumberFormat="1" applyFont="1" applyFill="1" applyBorder="1" applyAlignment="1">
      <alignment horizontal="center"/>
    </xf>
    <xf numFmtId="0" fontId="0" fillId="4" borderId="37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wrapText="1"/>
    </xf>
    <xf numFmtId="0" fontId="0" fillId="4" borderId="49" xfId="0" applyFill="1" applyBorder="1" applyAlignment="1">
      <alignment horizontal="center" wrapText="1"/>
    </xf>
    <xf numFmtId="0" fontId="0" fillId="4" borderId="50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5" borderId="45" xfId="0" applyFill="1" applyBorder="1" applyAlignment="1">
      <alignment horizontal="center" wrapText="1"/>
    </xf>
    <xf numFmtId="0" fontId="0" fillId="5" borderId="47" xfId="0" applyFill="1" applyBorder="1" applyAlignment="1">
      <alignment horizontal="center" wrapText="1"/>
    </xf>
    <xf numFmtId="0" fontId="11" fillId="2" borderId="29" xfId="0" applyFont="1" applyFill="1" applyBorder="1" applyAlignment="1">
      <alignment horizontal="center"/>
    </xf>
    <xf numFmtId="0" fontId="11" fillId="2" borderId="30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3" fontId="5" fillId="0" borderId="16" xfId="0" applyNumberFormat="1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3" fontId="1" fillId="0" borderId="12" xfId="0" applyNumberFormat="1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wrapText="1"/>
    </xf>
    <xf numFmtId="0" fontId="0" fillId="0" borderId="9" xfId="0" applyBorder="1" applyAlignment="1" applyProtection="1">
      <alignment wrapText="1"/>
    </xf>
    <xf numFmtId="0" fontId="0" fillId="0" borderId="5" xfId="0" applyBorder="1" applyAlignment="1" applyProtection="1">
      <alignment wrapText="1"/>
    </xf>
    <xf numFmtId="0" fontId="0" fillId="0" borderId="6" xfId="0" applyBorder="1" applyAlignment="1" applyProtection="1">
      <alignment wrapText="1"/>
    </xf>
    <xf numFmtId="3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3" fontId="1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3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3" fontId="1" fillId="0" borderId="55" xfId="0" applyNumberFormat="1" applyFont="1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3" fontId="1" fillId="3" borderId="57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58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2" xfId="0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orcentaje" xfId="1" builtinId="5"/>
  </cellStyles>
  <dxfs count="31"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379233</xdr:colOff>
      <xdr:row>1</xdr:row>
      <xdr:rowOff>85517</xdr:rowOff>
    </xdr:from>
    <xdr:to>
      <xdr:col>2</xdr:col>
      <xdr:colOff>944059</xdr:colOff>
      <xdr:row>2</xdr:row>
      <xdr:rowOff>75490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6F73A2A0-50C8-41A0-AC5F-F817EB7F5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468880" y="276017"/>
          <a:ext cx="2133650" cy="225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CBBDEB9C-C9B8-44F1-9916-AFCAFC6C7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E6C4D998-2D1E-4C8A-82F3-59206A66D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1395E47D-2B77-4BA8-B749-8EE37A2C6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7D9785E9-5175-4210-9F14-7D821A39D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65B90415-4C59-41FC-90D6-7FCAB1703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C9D07E4-B1E7-4931-B573-0FF35436A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FF4D4D25-2281-4030-B1A4-7C9D8E18C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4BFD9A39-5D6E-498B-95AC-A487A3EEB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6019E61C-78A3-45F8-B3B0-FE42F12D4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AE59CD19-5C60-4E42-BC74-370BEEB7C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21C24FDD-E5E2-4BB5-8034-DFB0A9817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3F8475DD-8E23-43CB-8D49-9DC0AE8A2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357F82EB-1CD5-4748-80DF-892D13D64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7F26FF22-99C3-4A1E-8A30-D70B7966B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669150B5-98EC-474D-9B3E-2D8387EFD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CD357CCC-619F-4B80-B420-F7849E9CA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56F698CF-CE20-4062-8720-145A504E5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DAF801C3-FDB1-4D3E-ADEE-26BC4DAE8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A735569F-2FC6-43FE-A3E2-C6E1453BF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7F8A1FBF-0A4F-4280-B373-CF86F8CC8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7F8A1FBF-0A4F-4280-B373-CF86F8CC8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A6A2CD75-0FA0-4673-86D2-ECD4BC24A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7F8A1FBF-0A4F-4280-B373-CF86F8CC8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7F8A1FBF-0A4F-4280-B373-CF86F8CC8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9192" y="320841"/>
          <a:ext cx="2368226" cy="2249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F5054FD7-5F6B-46D5-AA7B-BACC361A9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D8958914-754D-4431-8845-331AE4A3A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897925E7-389B-4F4F-87A3-5897EAF61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7EB7609F-FC8C-4991-B6FB-470596324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19BE60A1-9FD4-4A22-A692-3AE85A56D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46E34B51-A7F6-4D8D-A22D-AC870F80C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4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5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9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0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2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3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Relationship Id="rId4" Type="http://schemas.openxmlformats.org/officeDocument/2006/relationships/comments" Target="../comments24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25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Relationship Id="rId4" Type="http://schemas.openxmlformats.org/officeDocument/2006/relationships/comments" Target="../comments26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Relationship Id="rId4" Type="http://schemas.openxmlformats.org/officeDocument/2006/relationships/comments" Target="../comments27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Relationship Id="rId4" Type="http://schemas.openxmlformats.org/officeDocument/2006/relationships/comments" Target="../comments2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Relationship Id="rId4" Type="http://schemas.openxmlformats.org/officeDocument/2006/relationships/comments" Target="../comments29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Relationship Id="rId4" Type="http://schemas.openxmlformats.org/officeDocument/2006/relationships/comments" Target="../comments30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Relationship Id="rId4" Type="http://schemas.openxmlformats.org/officeDocument/2006/relationships/comments" Target="../comments3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tabSelected="1" topLeftCell="A29" zoomScale="90" zoomScaleNormal="90" workbookViewId="0">
      <selection activeCell="G45" sqref="G45:H45"/>
    </sheetView>
  </sheetViews>
  <sheetFormatPr baseColWidth="10" defaultRowHeight="14.5" x14ac:dyDescent="0.35"/>
  <cols>
    <col min="6" max="6" width="12.1796875" customWidth="1"/>
    <col min="8" max="8" width="8.81640625" customWidth="1"/>
    <col min="9" max="9" width="5" customWidth="1"/>
    <col min="10" max="10" width="4" customWidth="1"/>
    <col min="11" max="11" width="5.26953125" customWidth="1"/>
    <col min="13" max="13" width="8.453125" customWidth="1"/>
    <col min="14" max="14" width="7" customWidth="1"/>
  </cols>
  <sheetData>
    <row r="1" spans="1:23" x14ac:dyDescent="0.35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</row>
    <row r="2" spans="1:23" x14ac:dyDescent="0.3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3" x14ac:dyDescent="0.35">
      <c r="A3" s="57"/>
      <c r="B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</row>
    <row r="4" spans="1:23" x14ac:dyDescent="0.35">
      <c r="A4" s="57"/>
      <c r="B4" s="57"/>
      <c r="C4" s="71" t="s">
        <v>20</v>
      </c>
      <c r="D4" s="57"/>
      <c r="E4" s="57"/>
      <c r="F4" s="57"/>
      <c r="G4" s="57"/>
      <c r="H4" s="57"/>
      <c r="I4" s="57"/>
      <c r="J4" s="57"/>
      <c r="K4" s="57"/>
      <c r="L4" s="74"/>
      <c r="M4" s="76"/>
      <c r="N4" s="76"/>
      <c r="O4" s="74" t="s">
        <v>29</v>
      </c>
      <c r="P4" s="76"/>
      <c r="Q4" s="76"/>
      <c r="R4" s="76"/>
      <c r="S4" s="57"/>
      <c r="T4" s="57"/>
      <c r="U4" s="57"/>
      <c r="V4" s="57"/>
      <c r="W4" s="57"/>
    </row>
    <row r="5" spans="1:23" x14ac:dyDescent="0.35">
      <c r="A5" s="57"/>
      <c r="B5" s="57"/>
      <c r="C5" s="71" t="s">
        <v>19</v>
      </c>
      <c r="D5" s="71"/>
      <c r="E5" s="71"/>
      <c r="F5" s="71"/>
      <c r="G5" s="71"/>
      <c r="H5" s="71"/>
      <c r="I5" s="57"/>
      <c r="J5" s="57"/>
      <c r="K5" s="57"/>
      <c r="L5" s="74"/>
      <c r="M5" s="76"/>
      <c r="N5" s="76"/>
      <c r="O5" s="71" t="s">
        <v>30</v>
      </c>
      <c r="P5" s="76"/>
      <c r="Q5" s="76"/>
      <c r="R5" s="76"/>
      <c r="S5" s="57"/>
      <c r="T5" s="57"/>
      <c r="U5" s="57"/>
      <c r="V5" s="57"/>
      <c r="W5" s="57"/>
    </row>
    <row r="6" spans="1:23" x14ac:dyDescent="0.3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76"/>
      <c r="M6" s="76"/>
      <c r="N6" s="76"/>
      <c r="O6" s="57"/>
      <c r="P6" s="57"/>
      <c r="Q6" s="57"/>
      <c r="S6" s="57"/>
      <c r="T6" s="57"/>
      <c r="U6" s="57"/>
      <c r="V6" s="57"/>
      <c r="W6" s="57"/>
    </row>
    <row r="7" spans="1:23" x14ac:dyDescent="0.35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76"/>
      <c r="M7" s="76"/>
      <c r="N7" s="76"/>
      <c r="O7" s="76"/>
      <c r="P7" s="76"/>
      <c r="Q7" s="76"/>
      <c r="R7" s="76"/>
      <c r="S7" s="57"/>
      <c r="T7" s="57"/>
      <c r="U7" s="57"/>
      <c r="V7" s="57"/>
      <c r="W7" s="57"/>
    </row>
    <row r="8" spans="1:23" x14ac:dyDescent="0.35">
      <c r="A8" s="57"/>
      <c r="B8" s="57"/>
      <c r="C8" s="118" t="s">
        <v>12</v>
      </c>
      <c r="D8" s="118" t="s">
        <v>1</v>
      </c>
      <c r="E8" s="58" t="s">
        <v>8</v>
      </c>
      <c r="F8" s="118" t="s">
        <v>13</v>
      </c>
      <c r="G8" s="122" t="s">
        <v>14</v>
      </c>
      <c r="H8" s="123"/>
      <c r="I8" s="57"/>
      <c r="J8" s="57"/>
      <c r="K8" s="71" t="s">
        <v>28</v>
      </c>
      <c r="L8" s="77"/>
      <c r="M8" s="77"/>
      <c r="N8" s="77"/>
      <c r="O8" s="120" t="s">
        <v>26</v>
      </c>
      <c r="P8" s="118" t="s">
        <v>25</v>
      </c>
      <c r="Q8" s="120" t="s">
        <v>22</v>
      </c>
      <c r="R8" s="76"/>
      <c r="S8" s="57"/>
      <c r="T8" s="57"/>
      <c r="U8" s="57"/>
      <c r="V8" s="57"/>
      <c r="W8" s="57"/>
    </row>
    <row r="9" spans="1:23" x14ac:dyDescent="0.35">
      <c r="A9" s="57"/>
      <c r="B9" s="57"/>
      <c r="C9" s="119"/>
      <c r="D9" s="119"/>
      <c r="E9" s="97" t="s">
        <v>18</v>
      </c>
      <c r="F9" s="119"/>
      <c r="G9" s="124"/>
      <c r="H9" s="125"/>
      <c r="I9" s="57"/>
      <c r="J9" s="57"/>
      <c r="K9" s="57"/>
      <c r="L9" s="77"/>
      <c r="M9" s="77"/>
      <c r="N9" s="77"/>
      <c r="O9" s="121"/>
      <c r="P9" s="119"/>
      <c r="Q9" s="121"/>
      <c r="R9" s="76"/>
      <c r="S9" s="57"/>
      <c r="T9" s="57"/>
      <c r="U9" s="57"/>
      <c r="V9" s="57"/>
      <c r="W9" s="57"/>
    </row>
    <row r="10" spans="1:23" x14ac:dyDescent="0.35">
      <c r="A10" s="57"/>
      <c r="B10" s="57"/>
      <c r="C10" s="58">
        <v>0</v>
      </c>
      <c r="D10" s="94">
        <v>44773</v>
      </c>
      <c r="E10" s="95">
        <v>0.33333333333333331</v>
      </c>
      <c r="F10" s="96">
        <v>1685928</v>
      </c>
      <c r="G10" s="82" t="s">
        <v>34</v>
      </c>
      <c r="H10" s="82" t="s">
        <v>11</v>
      </c>
      <c r="I10" s="57"/>
      <c r="J10" s="57"/>
      <c r="K10" s="57"/>
      <c r="L10" s="77"/>
      <c r="M10" s="77"/>
      <c r="N10" s="77"/>
      <c r="O10" s="92" t="s">
        <v>11</v>
      </c>
      <c r="P10" s="82" t="s">
        <v>34</v>
      </c>
      <c r="Q10" s="82" t="s">
        <v>34</v>
      </c>
      <c r="R10" s="76"/>
      <c r="S10" s="57"/>
      <c r="T10" s="57"/>
      <c r="U10" s="57"/>
      <c r="V10" s="57"/>
      <c r="W10" s="57"/>
    </row>
    <row r="11" spans="1:23" x14ac:dyDescent="0.35">
      <c r="A11" s="57"/>
      <c r="B11" s="57"/>
      <c r="C11" s="59">
        <v>1</v>
      </c>
      <c r="D11" s="60">
        <v>44774</v>
      </c>
      <c r="E11" s="72">
        <v>0.33333333333333331</v>
      </c>
      <c r="F11" s="61">
        <f>'Día 1'!C16</f>
        <v>1689132</v>
      </c>
      <c r="G11" s="61">
        <f>F11-F10</f>
        <v>3204</v>
      </c>
      <c r="H11" s="62">
        <f>G11*1000/24/60/60</f>
        <v>37.083333333333336</v>
      </c>
      <c r="I11" s="57"/>
      <c r="J11" s="57"/>
      <c r="K11" s="128" t="s">
        <v>35</v>
      </c>
      <c r="L11" s="129"/>
      <c r="M11" s="130"/>
      <c r="O11" s="61">
        <v>30</v>
      </c>
      <c r="P11" s="61">
        <f>O11*60*60*24/1000</f>
        <v>2592</v>
      </c>
      <c r="Q11" s="61">
        <f>G11</f>
        <v>3204</v>
      </c>
      <c r="R11" s="76"/>
      <c r="S11" s="57"/>
      <c r="T11" s="57"/>
      <c r="U11" s="57"/>
      <c r="V11" s="57"/>
      <c r="W11" s="57"/>
    </row>
    <row r="12" spans="1:23" x14ac:dyDescent="0.35">
      <c r="A12" s="57"/>
      <c r="B12" s="57"/>
      <c r="C12" s="59">
        <v>2</v>
      </c>
      <c r="D12" s="60">
        <v>44775</v>
      </c>
      <c r="E12" s="72">
        <v>0.33333333333333331</v>
      </c>
      <c r="F12" s="61">
        <f>'Día 2'!C16</f>
        <v>1691660</v>
      </c>
      <c r="G12" s="61">
        <f t="shared" ref="G12:G41" si="0">F12-F11</f>
        <v>2528</v>
      </c>
      <c r="H12" s="62">
        <f t="shared" ref="H12:H41" si="1">G12*1000/24/60/60</f>
        <v>29.259259259259256</v>
      </c>
      <c r="I12" s="57"/>
      <c r="J12" s="101"/>
      <c r="K12" s="73"/>
      <c r="L12" s="81">
        <f>SUM(G11:G17)</f>
        <v>19467</v>
      </c>
      <c r="M12" s="83" t="s">
        <v>17</v>
      </c>
      <c r="N12" s="80"/>
      <c r="O12" s="61">
        <v>30</v>
      </c>
      <c r="P12" s="61">
        <f t="shared" ref="P12:P40" si="2">O12*60*60*24/1000</f>
        <v>2592</v>
      </c>
      <c r="Q12" s="61">
        <f t="shared" ref="Q12:Q41" si="3">G12</f>
        <v>2528</v>
      </c>
      <c r="R12" s="76"/>
      <c r="S12" s="57"/>
      <c r="T12" s="57"/>
      <c r="U12" s="57"/>
      <c r="V12" s="57"/>
      <c r="W12" s="57"/>
    </row>
    <row r="13" spans="1:23" x14ac:dyDescent="0.35">
      <c r="A13" s="57"/>
      <c r="B13" s="57"/>
      <c r="C13" s="59">
        <v>3</v>
      </c>
      <c r="D13" s="60">
        <v>44776</v>
      </c>
      <c r="E13" s="72">
        <v>0.33333333333333331</v>
      </c>
      <c r="F13" s="61">
        <f>'Día 3'!C16</f>
        <v>1694310</v>
      </c>
      <c r="G13" s="61">
        <f t="shared" si="0"/>
        <v>2650</v>
      </c>
      <c r="H13" s="62">
        <f t="shared" si="1"/>
        <v>30.671296296296298</v>
      </c>
      <c r="I13" s="57"/>
      <c r="J13" s="57"/>
      <c r="K13" s="73"/>
      <c r="L13" s="86">
        <f>L12*1000/7/24/60/60</f>
        <v>32.1875</v>
      </c>
      <c r="M13" s="86" t="s">
        <v>11</v>
      </c>
      <c r="N13" s="80"/>
      <c r="O13" s="61">
        <v>30</v>
      </c>
      <c r="P13" s="61">
        <f t="shared" si="2"/>
        <v>2592</v>
      </c>
      <c r="Q13" s="61">
        <f t="shared" si="3"/>
        <v>2650</v>
      </c>
      <c r="R13" s="76"/>
      <c r="S13" s="57"/>
      <c r="T13" s="57"/>
      <c r="U13" s="57"/>
      <c r="V13" s="57"/>
      <c r="W13" s="57"/>
    </row>
    <row r="14" spans="1:23" x14ac:dyDescent="0.35">
      <c r="A14" s="57"/>
      <c r="B14" s="57"/>
      <c r="C14" s="59">
        <v>4</v>
      </c>
      <c r="D14" s="60">
        <v>44777</v>
      </c>
      <c r="E14" s="72">
        <v>0.33333333333333331</v>
      </c>
      <c r="F14" s="61">
        <f>'Día 4'!C16</f>
        <v>1696977</v>
      </c>
      <c r="G14" s="61">
        <f t="shared" si="0"/>
        <v>2667</v>
      </c>
      <c r="H14" s="62">
        <f t="shared" si="1"/>
        <v>30.868055555555554</v>
      </c>
      <c r="I14" s="57"/>
      <c r="J14" s="57"/>
      <c r="K14" s="75"/>
      <c r="L14" s="84"/>
      <c r="M14" s="85"/>
      <c r="N14" s="80"/>
      <c r="O14" s="61">
        <v>30</v>
      </c>
      <c r="P14" s="61">
        <f t="shared" si="2"/>
        <v>2592</v>
      </c>
      <c r="Q14" s="61">
        <f t="shared" si="3"/>
        <v>2667</v>
      </c>
      <c r="R14" s="76"/>
      <c r="S14" s="57"/>
      <c r="T14" s="57"/>
      <c r="U14" s="57"/>
      <c r="V14" s="57"/>
      <c r="W14" s="57"/>
    </row>
    <row r="15" spans="1:23" x14ac:dyDescent="0.35">
      <c r="A15" s="57"/>
      <c r="B15" s="57"/>
      <c r="C15" s="59">
        <v>5</v>
      </c>
      <c r="D15" s="60">
        <v>44778</v>
      </c>
      <c r="E15" s="72">
        <v>0.33333333333333331</v>
      </c>
      <c r="F15" s="61">
        <f>'Día 5'!C16</f>
        <v>1699857</v>
      </c>
      <c r="G15" s="61">
        <f t="shared" si="0"/>
        <v>2880</v>
      </c>
      <c r="H15" s="62">
        <f t="shared" si="1"/>
        <v>33.333333333333336</v>
      </c>
      <c r="I15" s="57"/>
      <c r="J15" s="57"/>
      <c r="K15" s="57"/>
      <c r="L15" s="81"/>
      <c r="M15" s="79"/>
      <c r="N15" s="80"/>
      <c r="O15" s="61">
        <v>30</v>
      </c>
      <c r="P15" s="61">
        <f t="shared" si="2"/>
        <v>2592</v>
      </c>
      <c r="Q15" s="61">
        <f t="shared" si="3"/>
        <v>2880</v>
      </c>
      <c r="R15" s="76"/>
      <c r="S15" s="57"/>
      <c r="T15" s="57"/>
      <c r="U15" s="57"/>
      <c r="V15" s="57"/>
      <c r="W15" s="57"/>
    </row>
    <row r="16" spans="1:23" x14ac:dyDescent="0.35">
      <c r="A16" s="57"/>
      <c r="B16" s="57"/>
      <c r="C16" s="59">
        <v>6</v>
      </c>
      <c r="D16" s="60">
        <v>44779</v>
      </c>
      <c r="E16" s="72">
        <v>0.33333333333333331</v>
      </c>
      <c r="F16" s="61">
        <f>'DÍa 6'!C16</f>
        <v>1702658</v>
      </c>
      <c r="G16" s="61">
        <f t="shared" si="0"/>
        <v>2801</v>
      </c>
      <c r="H16" s="62">
        <f t="shared" si="1"/>
        <v>32.418981481481481</v>
      </c>
      <c r="I16" s="57"/>
      <c r="J16" s="57"/>
      <c r="K16" s="57"/>
      <c r="L16" s="81"/>
      <c r="M16" s="79"/>
      <c r="N16" s="80"/>
      <c r="O16" s="61">
        <v>30</v>
      </c>
      <c r="P16" s="61">
        <f t="shared" si="2"/>
        <v>2592</v>
      </c>
      <c r="Q16" s="61">
        <f t="shared" si="3"/>
        <v>2801</v>
      </c>
      <c r="R16" s="76"/>
      <c r="S16" s="57"/>
      <c r="T16" s="57"/>
      <c r="U16" s="57"/>
      <c r="V16" s="57"/>
      <c r="W16" s="57"/>
    </row>
    <row r="17" spans="1:23" x14ac:dyDescent="0.35">
      <c r="A17" s="57"/>
      <c r="B17" s="57"/>
      <c r="C17" s="59">
        <v>7</v>
      </c>
      <c r="D17" s="60">
        <v>44780</v>
      </c>
      <c r="E17" s="72">
        <v>0.33333333333333331</v>
      </c>
      <c r="F17" s="61">
        <f>'Día 7'!C16</f>
        <v>1705395</v>
      </c>
      <c r="G17" s="61">
        <f t="shared" si="0"/>
        <v>2737</v>
      </c>
      <c r="H17" s="62">
        <f t="shared" si="1"/>
        <v>31.678240740740744</v>
      </c>
      <c r="I17" s="57"/>
      <c r="J17" s="57"/>
      <c r="K17" s="128" t="s">
        <v>36</v>
      </c>
      <c r="L17" s="129"/>
      <c r="M17" s="130"/>
      <c r="N17" s="80"/>
      <c r="O17" s="61">
        <v>30</v>
      </c>
      <c r="P17" s="61">
        <f t="shared" si="2"/>
        <v>2592</v>
      </c>
      <c r="Q17" s="61">
        <f t="shared" si="3"/>
        <v>2737</v>
      </c>
      <c r="R17" s="76"/>
      <c r="S17" s="57"/>
      <c r="T17" s="57"/>
      <c r="U17" s="57"/>
      <c r="V17" s="57"/>
      <c r="W17" s="57"/>
    </row>
    <row r="18" spans="1:23" x14ac:dyDescent="0.35">
      <c r="A18" s="57"/>
      <c r="B18" s="57"/>
      <c r="C18" s="59">
        <v>8</v>
      </c>
      <c r="D18" s="60">
        <v>44781</v>
      </c>
      <c r="E18" s="72">
        <v>0.33333333333333331</v>
      </c>
      <c r="F18" s="61">
        <f>'Día 8'!C16</f>
        <v>1707979</v>
      </c>
      <c r="G18" s="61">
        <f t="shared" si="0"/>
        <v>2584</v>
      </c>
      <c r="H18" s="62">
        <f t="shared" si="1"/>
        <v>29.907407407407408</v>
      </c>
      <c r="I18" s="57"/>
      <c r="J18" s="101"/>
      <c r="K18" s="73"/>
      <c r="L18" s="81">
        <f>SUM(G18:G24)</f>
        <v>18127</v>
      </c>
      <c r="M18" s="83" t="s">
        <v>17</v>
      </c>
      <c r="N18" s="80"/>
      <c r="O18" s="61">
        <v>30</v>
      </c>
      <c r="P18" s="61">
        <f t="shared" si="2"/>
        <v>2592</v>
      </c>
      <c r="Q18" s="61">
        <f t="shared" si="3"/>
        <v>2584</v>
      </c>
      <c r="R18" s="76"/>
      <c r="S18" s="57"/>
      <c r="T18" s="57"/>
      <c r="U18" s="57"/>
      <c r="V18" s="57"/>
      <c r="W18" s="57"/>
    </row>
    <row r="19" spans="1:23" x14ac:dyDescent="0.35">
      <c r="A19" s="57"/>
      <c r="B19" s="57"/>
      <c r="C19" s="59">
        <v>9</v>
      </c>
      <c r="D19" s="60">
        <v>44782</v>
      </c>
      <c r="E19" s="72">
        <v>0.33333333333333331</v>
      </c>
      <c r="F19" s="61">
        <f>'Día 9'!C16</f>
        <v>1710386</v>
      </c>
      <c r="G19" s="61">
        <f t="shared" si="0"/>
        <v>2407</v>
      </c>
      <c r="H19" s="62">
        <f t="shared" si="1"/>
        <v>27.858796296296298</v>
      </c>
      <c r="I19" s="57"/>
      <c r="J19" s="57"/>
      <c r="K19" s="73"/>
      <c r="L19" s="86">
        <f>L18*1000/7/24/60/60</f>
        <v>29.971891534391535</v>
      </c>
      <c r="M19" s="86" t="s">
        <v>11</v>
      </c>
      <c r="N19" s="80"/>
      <c r="O19" s="61">
        <v>30</v>
      </c>
      <c r="P19" s="61">
        <f t="shared" si="2"/>
        <v>2592</v>
      </c>
      <c r="Q19" s="61">
        <f t="shared" si="3"/>
        <v>2407</v>
      </c>
      <c r="R19" s="76"/>
      <c r="S19" s="57"/>
      <c r="T19" s="57"/>
      <c r="U19" s="57"/>
      <c r="V19" s="57"/>
      <c r="W19" s="57"/>
    </row>
    <row r="20" spans="1:23" x14ac:dyDescent="0.35">
      <c r="A20" s="57"/>
      <c r="B20" s="57"/>
      <c r="C20" s="59">
        <v>10</v>
      </c>
      <c r="D20" s="60">
        <v>44783</v>
      </c>
      <c r="E20" s="72">
        <v>0.33333333333333331</v>
      </c>
      <c r="F20" s="61">
        <f>'Día 10'!C16</f>
        <v>1713229</v>
      </c>
      <c r="G20" s="61">
        <f t="shared" si="0"/>
        <v>2843</v>
      </c>
      <c r="H20" s="62">
        <f t="shared" si="1"/>
        <v>32.905092592592588</v>
      </c>
      <c r="I20" s="57"/>
      <c r="J20" s="57"/>
      <c r="K20" s="75"/>
      <c r="L20" s="84"/>
      <c r="M20" s="85"/>
      <c r="N20" s="80"/>
      <c r="O20" s="61">
        <v>30</v>
      </c>
      <c r="P20" s="61">
        <f t="shared" si="2"/>
        <v>2592</v>
      </c>
      <c r="Q20" s="61">
        <f t="shared" si="3"/>
        <v>2843</v>
      </c>
      <c r="R20" s="76"/>
      <c r="S20" s="57"/>
      <c r="T20" s="57"/>
      <c r="U20" s="57"/>
      <c r="V20" s="57"/>
      <c r="W20" s="57"/>
    </row>
    <row r="21" spans="1:23" x14ac:dyDescent="0.35">
      <c r="A21" s="57"/>
      <c r="B21" s="57"/>
      <c r="C21" s="59">
        <v>11</v>
      </c>
      <c r="D21" s="60">
        <v>44784</v>
      </c>
      <c r="E21" s="72">
        <v>0.33333333333333331</v>
      </c>
      <c r="F21" s="61">
        <f>'Día 11'!C16</f>
        <v>1714837</v>
      </c>
      <c r="G21" s="61">
        <f t="shared" si="0"/>
        <v>1608</v>
      </c>
      <c r="H21" s="62">
        <f t="shared" si="1"/>
        <v>18.611111111111111</v>
      </c>
      <c r="I21" s="57"/>
      <c r="J21" s="57"/>
      <c r="K21" s="57"/>
      <c r="L21" s="78"/>
      <c r="M21" s="79"/>
      <c r="N21" s="80"/>
      <c r="O21" s="61">
        <v>30</v>
      </c>
      <c r="P21" s="61">
        <f t="shared" si="2"/>
        <v>2592</v>
      </c>
      <c r="Q21" s="61">
        <f t="shared" si="3"/>
        <v>1608</v>
      </c>
      <c r="R21" s="76"/>
      <c r="S21" s="57"/>
      <c r="T21" s="57"/>
      <c r="U21" s="57"/>
      <c r="V21" s="57"/>
      <c r="W21" s="57"/>
    </row>
    <row r="22" spans="1:23" x14ac:dyDescent="0.35">
      <c r="A22" s="57"/>
      <c r="B22" s="57"/>
      <c r="C22" s="59">
        <v>12</v>
      </c>
      <c r="D22" s="60">
        <v>44785</v>
      </c>
      <c r="E22" s="72">
        <v>0.33333333333333331</v>
      </c>
      <c r="F22" s="61">
        <f>'Día 12'!C16</f>
        <v>1717768</v>
      </c>
      <c r="G22" s="61">
        <f t="shared" si="0"/>
        <v>2931</v>
      </c>
      <c r="H22" s="62">
        <f t="shared" si="1"/>
        <v>33.923611111111114</v>
      </c>
      <c r="I22" s="57"/>
      <c r="J22" s="57"/>
      <c r="K22" s="57"/>
      <c r="L22" s="78"/>
      <c r="M22" s="79"/>
      <c r="N22" s="80"/>
      <c r="O22" s="61">
        <v>30</v>
      </c>
      <c r="P22" s="61">
        <f t="shared" si="2"/>
        <v>2592</v>
      </c>
      <c r="Q22" s="61">
        <f t="shared" si="3"/>
        <v>2931</v>
      </c>
      <c r="R22" s="76"/>
      <c r="S22" s="57" t="s">
        <v>0</v>
      </c>
      <c r="T22" s="57"/>
      <c r="U22" s="57"/>
      <c r="V22" s="57"/>
      <c r="W22" s="57"/>
    </row>
    <row r="23" spans="1:23" x14ac:dyDescent="0.35">
      <c r="A23" s="57"/>
      <c r="B23" s="57"/>
      <c r="C23" s="59">
        <v>13</v>
      </c>
      <c r="D23" s="60">
        <v>44786</v>
      </c>
      <c r="E23" s="72">
        <v>0.33333333333333331</v>
      </c>
      <c r="F23" s="61">
        <f>'Día 13'!C16</f>
        <v>1720514</v>
      </c>
      <c r="G23" s="61">
        <f t="shared" si="0"/>
        <v>2746</v>
      </c>
      <c r="H23" s="62">
        <f t="shared" si="1"/>
        <v>31.782407407407408</v>
      </c>
      <c r="I23" s="57"/>
      <c r="J23" s="57"/>
      <c r="K23" s="128" t="s">
        <v>37</v>
      </c>
      <c r="L23" s="129"/>
      <c r="M23" s="130"/>
      <c r="N23" s="80"/>
      <c r="O23" s="61">
        <v>30</v>
      </c>
      <c r="P23" s="61">
        <f t="shared" si="2"/>
        <v>2592</v>
      </c>
      <c r="Q23" s="61">
        <f t="shared" si="3"/>
        <v>2746</v>
      </c>
      <c r="R23" s="76"/>
      <c r="S23" s="57"/>
      <c r="T23" s="57"/>
      <c r="U23" s="57"/>
      <c r="V23" s="57"/>
      <c r="W23" s="57"/>
    </row>
    <row r="24" spans="1:23" x14ac:dyDescent="0.35">
      <c r="A24" s="57"/>
      <c r="B24" s="57"/>
      <c r="C24" s="59">
        <v>14</v>
      </c>
      <c r="D24" s="60">
        <v>44787</v>
      </c>
      <c r="E24" s="72">
        <v>0.33333333333333331</v>
      </c>
      <c r="F24" s="61">
        <f>'Día 14'!C16</f>
        <v>1723522</v>
      </c>
      <c r="G24" s="61">
        <f t="shared" si="0"/>
        <v>3008</v>
      </c>
      <c r="H24" s="62">
        <f t="shared" si="1"/>
        <v>34.81481481481481</v>
      </c>
      <c r="I24" s="57"/>
      <c r="J24" s="101"/>
      <c r="K24" s="73"/>
      <c r="L24" s="81">
        <f>SUM(G25:G31)</f>
        <v>20143</v>
      </c>
      <c r="M24" s="83" t="s">
        <v>17</v>
      </c>
      <c r="N24" s="80"/>
      <c r="O24" s="61">
        <v>30</v>
      </c>
      <c r="P24" s="61">
        <f t="shared" si="2"/>
        <v>2592</v>
      </c>
      <c r="Q24" s="61">
        <f t="shared" si="3"/>
        <v>3008</v>
      </c>
      <c r="R24" s="76"/>
      <c r="S24" s="57"/>
      <c r="T24" s="57"/>
      <c r="U24" s="57"/>
      <c r="V24" s="57"/>
      <c r="W24" s="57"/>
    </row>
    <row r="25" spans="1:23" x14ac:dyDescent="0.35">
      <c r="A25" s="57"/>
      <c r="B25" s="57"/>
      <c r="C25" s="59">
        <v>15</v>
      </c>
      <c r="D25" s="60">
        <v>44788</v>
      </c>
      <c r="E25" s="72">
        <v>0.33333333333333331</v>
      </c>
      <c r="F25" s="61">
        <f>'Día 15'!C16</f>
        <v>1726528</v>
      </c>
      <c r="G25" s="61">
        <f t="shared" si="0"/>
        <v>3006</v>
      </c>
      <c r="H25" s="62">
        <f t="shared" si="1"/>
        <v>34.791666666666664</v>
      </c>
      <c r="I25" s="57"/>
      <c r="J25" s="57"/>
      <c r="K25" s="73"/>
      <c r="L25" s="86">
        <f>L24*1000/7/24/60/60</f>
        <v>33.305224867724867</v>
      </c>
      <c r="M25" s="86" t="s">
        <v>11</v>
      </c>
      <c r="N25" s="80"/>
      <c r="O25" s="61">
        <v>30</v>
      </c>
      <c r="P25" s="61">
        <f t="shared" si="2"/>
        <v>2592</v>
      </c>
      <c r="Q25" s="61">
        <f t="shared" si="3"/>
        <v>3006</v>
      </c>
      <c r="R25" s="76"/>
      <c r="S25" s="57"/>
      <c r="T25" s="57"/>
      <c r="U25" s="57"/>
      <c r="V25" s="57"/>
      <c r="W25" s="57"/>
    </row>
    <row r="26" spans="1:23" x14ac:dyDescent="0.35">
      <c r="A26" s="57"/>
      <c r="B26" s="57"/>
      <c r="C26" s="59">
        <v>16</v>
      </c>
      <c r="D26" s="60">
        <v>44789</v>
      </c>
      <c r="E26" s="72">
        <v>0.33333333333333331</v>
      </c>
      <c r="F26" s="61">
        <f>'Día 16'!C16</f>
        <v>1729468</v>
      </c>
      <c r="G26" s="61">
        <f t="shared" si="0"/>
        <v>2940</v>
      </c>
      <c r="H26" s="62">
        <f t="shared" si="1"/>
        <v>34.027777777777779</v>
      </c>
      <c r="I26" s="57"/>
      <c r="J26" s="57"/>
      <c r="K26" s="75"/>
      <c r="L26" s="84"/>
      <c r="M26" s="85"/>
      <c r="N26" s="80"/>
      <c r="O26" s="61">
        <v>30</v>
      </c>
      <c r="P26" s="61">
        <f t="shared" si="2"/>
        <v>2592</v>
      </c>
      <c r="Q26" s="61">
        <f t="shared" si="3"/>
        <v>2940</v>
      </c>
      <c r="R26" s="76"/>
      <c r="S26" s="57"/>
      <c r="T26" s="57"/>
      <c r="U26" s="57"/>
      <c r="V26" s="57"/>
      <c r="W26" s="57"/>
    </row>
    <row r="27" spans="1:23" x14ac:dyDescent="0.35">
      <c r="A27" s="57"/>
      <c r="B27" s="57"/>
      <c r="C27" s="59">
        <v>17</v>
      </c>
      <c r="D27" s="60">
        <v>44790</v>
      </c>
      <c r="E27" s="72">
        <v>0.33333333333333331</v>
      </c>
      <c r="F27" s="61">
        <f>'Día 17'!C16</f>
        <v>1732369</v>
      </c>
      <c r="G27" s="61">
        <f t="shared" si="0"/>
        <v>2901</v>
      </c>
      <c r="H27" s="62">
        <f t="shared" si="1"/>
        <v>33.576388888888886</v>
      </c>
      <c r="I27" s="57"/>
      <c r="J27" s="57"/>
      <c r="K27" s="57"/>
      <c r="L27" s="78"/>
      <c r="M27" s="79"/>
      <c r="N27" s="80"/>
      <c r="O27" s="61">
        <v>30</v>
      </c>
      <c r="P27" s="61">
        <f t="shared" si="2"/>
        <v>2592</v>
      </c>
      <c r="Q27" s="61">
        <f t="shared" si="3"/>
        <v>2901</v>
      </c>
      <c r="R27" s="76"/>
      <c r="S27" s="57"/>
      <c r="T27" s="57"/>
      <c r="U27" s="57"/>
      <c r="V27" s="57"/>
      <c r="W27" s="57"/>
    </row>
    <row r="28" spans="1:23" x14ac:dyDescent="0.35">
      <c r="A28" s="57"/>
      <c r="B28" s="57"/>
      <c r="C28" s="59">
        <v>18</v>
      </c>
      <c r="D28" s="60">
        <v>44791</v>
      </c>
      <c r="E28" s="72">
        <v>0.33333333333333331</v>
      </c>
      <c r="F28" s="61">
        <f>'Día 18'!C16</f>
        <v>1735294</v>
      </c>
      <c r="G28" s="61">
        <f t="shared" si="0"/>
        <v>2925</v>
      </c>
      <c r="H28" s="62">
        <f t="shared" si="1"/>
        <v>33.854166666666664</v>
      </c>
      <c r="I28" s="57"/>
      <c r="J28" s="57"/>
      <c r="K28" s="57"/>
      <c r="L28" s="78"/>
      <c r="M28" s="79"/>
      <c r="N28" s="80"/>
      <c r="O28" s="61">
        <v>30</v>
      </c>
      <c r="P28" s="61">
        <f t="shared" si="2"/>
        <v>2592</v>
      </c>
      <c r="Q28" s="61">
        <f t="shared" si="3"/>
        <v>2925</v>
      </c>
      <c r="R28" s="76"/>
      <c r="S28" s="57"/>
      <c r="T28" s="57"/>
      <c r="U28" s="57"/>
      <c r="V28" s="57"/>
      <c r="W28" s="57"/>
    </row>
    <row r="29" spans="1:23" x14ac:dyDescent="0.35">
      <c r="A29" s="57"/>
      <c r="B29" s="57"/>
      <c r="C29" s="59">
        <v>19</v>
      </c>
      <c r="D29" s="60">
        <v>44792</v>
      </c>
      <c r="E29" s="72">
        <v>0.33333333333333331</v>
      </c>
      <c r="F29" s="61">
        <f>'Día 19'!C16</f>
        <v>1738093</v>
      </c>
      <c r="G29" s="61">
        <f t="shared" si="0"/>
        <v>2799</v>
      </c>
      <c r="H29" s="62">
        <f t="shared" si="1"/>
        <v>32.395833333333336</v>
      </c>
      <c r="I29" s="57"/>
      <c r="J29" s="57"/>
      <c r="K29" s="128" t="s">
        <v>38</v>
      </c>
      <c r="L29" s="129"/>
      <c r="M29" s="130"/>
      <c r="N29" s="80"/>
      <c r="O29" s="61">
        <v>30</v>
      </c>
      <c r="P29" s="61">
        <f t="shared" si="2"/>
        <v>2592</v>
      </c>
      <c r="Q29" s="61">
        <f t="shared" si="3"/>
        <v>2799</v>
      </c>
      <c r="R29" s="76"/>
      <c r="S29" s="57"/>
      <c r="T29" s="57"/>
      <c r="U29" s="57"/>
      <c r="V29" s="57"/>
      <c r="W29" s="57"/>
    </row>
    <row r="30" spans="1:23" x14ac:dyDescent="0.35">
      <c r="A30" s="57"/>
      <c r="B30" s="57"/>
      <c r="C30" s="59">
        <v>20</v>
      </c>
      <c r="D30" s="60">
        <v>44793</v>
      </c>
      <c r="E30" s="72">
        <v>0.33333333333333331</v>
      </c>
      <c r="F30" s="61">
        <f>'Día 20'!C16</f>
        <v>1740889</v>
      </c>
      <c r="G30" s="61">
        <f t="shared" si="0"/>
        <v>2796</v>
      </c>
      <c r="H30" s="62">
        <f t="shared" si="1"/>
        <v>32.361111111111114</v>
      </c>
      <c r="I30" s="57"/>
      <c r="J30" s="101"/>
      <c r="K30" s="73"/>
      <c r="L30" s="81">
        <f>SUM(G32:G38)</f>
        <v>18817</v>
      </c>
      <c r="M30" s="83" t="s">
        <v>17</v>
      </c>
      <c r="N30" s="80"/>
      <c r="O30" s="61">
        <v>30</v>
      </c>
      <c r="P30" s="61">
        <f t="shared" si="2"/>
        <v>2592</v>
      </c>
      <c r="Q30" s="61">
        <f t="shared" si="3"/>
        <v>2796</v>
      </c>
      <c r="R30" s="76"/>
      <c r="S30" s="57"/>
      <c r="T30" s="57"/>
      <c r="U30" s="57"/>
      <c r="V30" s="57"/>
      <c r="W30" s="57"/>
    </row>
    <row r="31" spans="1:23" x14ac:dyDescent="0.35">
      <c r="A31" s="57"/>
      <c r="B31" s="57"/>
      <c r="C31" s="59">
        <v>21</v>
      </c>
      <c r="D31" s="60">
        <v>44794</v>
      </c>
      <c r="E31" s="72">
        <v>0.33333333333333331</v>
      </c>
      <c r="F31" s="61">
        <f>'Día 21'!C16</f>
        <v>1743665</v>
      </c>
      <c r="G31" s="61">
        <f t="shared" si="0"/>
        <v>2776</v>
      </c>
      <c r="H31" s="62">
        <f t="shared" si="1"/>
        <v>32.129629629629633</v>
      </c>
      <c r="I31" s="57"/>
      <c r="J31" s="57"/>
      <c r="K31" s="73"/>
      <c r="L31" s="86">
        <f>L30*1000/7/24/60/60</f>
        <v>31.112764550264551</v>
      </c>
      <c r="M31" s="86" t="s">
        <v>11</v>
      </c>
      <c r="N31" s="80"/>
      <c r="O31" s="61">
        <v>30</v>
      </c>
      <c r="P31" s="61">
        <f t="shared" si="2"/>
        <v>2592</v>
      </c>
      <c r="Q31" s="61">
        <f t="shared" si="3"/>
        <v>2776</v>
      </c>
      <c r="R31" s="76"/>
      <c r="S31" s="57"/>
      <c r="T31" s="57"/>
      <c r="U31" s="57"/>
      <c r="V31" s="57"/>
      <c r="W31" s="57"/>
    </row>
    <row r="32" spans="1:23" x14ac:dyDescent="0.35">
      <c r="A32" s="57"/>
      <c r="B32" s="57"/>
      <c r="C32" s="59">
        <v>22</v>
      </c>
      <c r="D32" s="60">
        <v>44795</v>
      </c>
      <c r="E32" s="72">
        <v>0.33333333333333331</v>
      </c>
      <c r="F32" s="61">
        <f>'Día 22'!C16</f>
        <v>1746375</v>
      </c>
      <c r="G32" s="61">
        <f t="shared" si="0"/>
        <v>2710</v>
      </c>
      <c r="H32" s="62">
        <f t="shared" si="1"/>
        <v>31.365740740740744</v>
      </c>
      <c r="I32" s="57"/>
      <c r="J32" s="57"/>
      <c r="K32" s="75"/>
      <c r="L32" s="84"/>
      <c r="M32" s="85"/>
      <c r="N32" s="80"/>
      <c r="O32" s="61">
        <v>30</v>
      </c>
      <c r="P32" s="61">
        <f t="shared" si="2"/>
        <v>2592</v>
      </c>
      <c r="Q32" s="61">
        <f t="shared" si="3"/>
        <v>2710</v>
      </c>
      <c r="R32" s="76"/>
      <c r="S32" s="57"/>
      <c r="T32" s="57"/>
      <c r="U32" s="57"/>
      <c r="V32" s="57"/>
      <c r="W32" s="57"/>
    </row>
    <row r="33" spans="1:23" x14ac:dyDescent="0.35">
      <c r="A33" s="57"/>
      <c r="B33" s="57"/>
      <c r="C33" s="59">
        <v>23</v>
      </c>
      <c r="D33" s="60">
        <v>44796</v>
      </c>
      <c r="E33" s="72">
        <v>0.33333333333333331</v>
      </c>
      <c r="F33" s="61">
        <f>'Día 23'!C16</f>
        <v>1749076</v>
      </c>
      <c r="G33" s="61">
        <f t="shared" si="0"/>
        <v>2701</v>
      </c>
      <c r="H33" s="62">
        <f t="shared" si="1"/>
        <v>31.261574074074076</v>
      </c>
      <c r="I33" s="57"/>
      <c r="J33" s="57"/>
      <c r="K33" s="57"/>
      <c r="L33" s="78"/>
      <c r="M33" s="79"/>
      <c r="N33" s="80"/>
      <c r="O33" s="61">
        <v>30</v>
      </c>
      <c r="P33" s="61">
        <f t="shared" si="2"/>
        <v>2592</v>
      </c>
      <c r="Q33" s="61">
        <f t="shared" si="3"/>
        <v>2701</v>
      </c>
      <c r="R33" s="76"/>
      <c r="S33" s="57"/>
      <c r="T33" s="57"/>
      <c r="U33" s="57"/>
      <c r="V33" s="57"/>
      <c r="W33" s="57"/>
    </row>
    <row r="34" spans="1:23" x14ac:dyDescent="0.35">
      <c r="A34" s="57"/>
      <c r="B34" s="57"/>
      <c r="C34" s="59">
        <v>24</v>
      </c>
      <c r="D34" s="60">
        <v>44797</v>
      </c>
      <c r="E34" s="72">
        <v>0.33333333333333331</v>
      </c>
      <c r="F34" s="61">
        <f>'Día 24'!C16</f>
        <v>1751745</v>
      </c>
      <c r="G34" s="61">
        <f t="shared" si="0"/>
        <v>2669</v>
      </c>
      <c r="H34" s="62">
        <f t="shared" si="1"/>
        <v>30.891203703703702</v>
      </c>
      <c r="I34" s="57"/>
      <c r="J34" s="57"/>
      <c r="K34" s="57"/>
      <c r="L34" s="78"/>
      <c r="M34" s="79"/>
      <c r="N34" s="80"/>
      <c r="O34" s="61">
        <v>30</v>
      </c>
      <c r="P34" s="61">
        <f t="shared" si="2"/>
        <v>2592</v>
      </c>
      <c r="Q34" s="61">
        <f t="shared" si="3"/>
        <v>2669</v>
      </c>
      <c r="R34" s="76"/>
      <c r="S34" s="57"/>
      <c r="T34" s="57"/>
      <c r="U34" s="57"/>
      <c r="V34" s="57"/>
      <c r="W34" s="57"/>
    </row>
    <row r="35" spans="1:23" x14ac:dyDescent="0.35">
      <c r="A35" s="57"/>
      <c r="B35" s="57"/>
      <c r="C35" s="59">
        <v>25</v>
      </c>
      <c r="D35" s="60">
        <v>44798</v>
      </c>
      <c r="E35" s="72">
        <v>0.33333333333333331</v>
      </c>
      <c r="F35" s="61">
        <f>'Día 25'!C16</f>
        <v>1754382</v>
      </c>
      <c r="G35" s="61">
        <f t="shared" si="0"/>
        <v>2637</v>
      </c>
      <c r="H35" s="62">
        <f t="shared" si="1"/>
        <v>30.520833333333332</v>
      </c>
      <c r="I35" s="57"/>
      <c r="J35" s="57"/>
      <c r="K35" s="128" t="s">
        <v>39</v>
      </c>
      <c r="L35" s="129"/>
      <c r="M35" s="130"/>
      <c r="N35" s="80"/>
      <c r="O35" s="61">
        <v>30</v>
      </c>
      <c r="P35" s="61">
        <f t="shared" si="2"/>
        <v>2592</v>
      </c>
      <c r="Q35" s="61">
        <f t="shared" si="3"/>
        <v>2637</v>
      </c>
      <c r="R35" s="76"/>
      <c r="S35" s="57"/>
      <c r="T35" s="57"/>
      <c r="U35" s="57"/>
      <c r="V35" s="57"/>
      <c r="W35" s="57"/>
    </row>
    <row r="36" spans="1:23" x14ac:dyDescent="0.35">
      <c r="A36" s="57"/>
      <c r="B36" s="57"/>
      <c r="C36" s="59">
        <v>26</v>
      </c>
      <c r="D36" s="60">
        <v>44799</v>
      </c>
      <c r="E36" s="72">
        <v>0.33333333333333331</v>
      </c>
      <c r="F36" s="61">
        <f>'Día 26'!C16</f>
        <v>1757068</v>
      </c>
      <c r="G36" s="61">
        <f t="shared" si="0"/>
        <v>2686</v>
      </c>
      <c r="H36" s="62">
        <f t="shared" si="1"/>
        <v>31.087962962962965</v>
      </c>
      <c r="I36" s="57"/>
      <c r="J36" s="101"/>
      <c r="K36" s="73"/>
      <c r="L36" s="81">
        <f>SUM(G39:G41)</f>
        <v>8439</v>
      </c>
      <c r="M36" s="83" t="s">
        <v>17</v>
      </c>
      <c r="N36" s="80"/>
      <c r="O36" s="61">
        <v>30</v>
      </c>
      <c r="P36" s="61">
        <f t="shared" si="2"/>
        <v>2592</v>
      </c>
      <c r="Q36" s="61">
        <f t="shared" si="3"/>
        <v>2686</v>
      </c>
      <c r="R36" s="76"/>
      <c r="S36" s="57"/>
      <c r="T36" s="57"/>
      <c r="U36" s="57"/>
      <c r="V36" s="57"/>
      <c r="W36" s="57"/>
    </row>
    <row r="37" spans="1:23" x14ac:dyDescent="0.35">
      <c r="A37" s="57"/>
      <c r="B37" s="57"/>
      <c r="C37" s="59">
        <v>27</v>
      </c>
      <c r="D37" s="60">
        <v>44800</v>
      </c>
      <c r="E37" s="72">
        <v>0.33333333333333331</v>
      </c>
      <c r="F37" s="61">
        <f>'Día 27'!C16</f>
        <v>1759768</v>
      </c>
      <c r="G37" s="61">
        <f t="shared" si="0"/>
        <v>2700</v>
      </c>
      <c r="H37" s="62">
        <f t="shared" si="1"/>
        <v>31.25</v>
      </c>
      <c r="I37" s="57"/>
      <c r="J37" s="57"/>
      <c r="K37" s="73"/>
      <c r="L37" s="86">
        <f>L36*1000/3/24/60/60</f>
        <v>32.557870370370367</v>
      </c>
      <c r="M37" s="86" t="s">
        <v>11</v>
      </c>
      <c r="N37" s="80"/>
      <c r="O37" s="61">
        <v>30</v>
      </c>
      <c r="P37" s="61">
        <f t="shared" si="2"/>
        <v>2592</v>
      </c>
      <c r="Q37" s="61">
        <f t="shared" si="3"/>
        <v>2700</v>
      </c>
      <c r="R37" s="76"/>
      <c r="S37" s="57"/>
      <c r="T37" s="57"/>
      <c r="U37" s="57"/>
      <c r="V37" s="57"/>
      <c r="W37" s="57"/>
    </row>
    <row r="38" spans="1:23" x14ac:dyDescent="0.35">
      <c r="A38" s="57"/>
      <c r="B38" s="57"/>
      <c r="C38" s="59">
        <v>28</v>
      </c>
      <c r="D38" s="60">
        <v>44801</v>
      </c>
      <c r="E38" s="72">
        <v>0.33333333333333331</v>
      </c>
      <c r="F38" s="61">
        <f>'Día 28'!C16</f>
        <v>1762482</v>
      </c>
      <c r="G38" s="61">
        <f t="shared" si="0"/>
        <v>2714</v>
      </c>
      <c r="H38" s="62">
        <f t="shared" si="1"/>
        <v>31.412037037037035</v>
      </c>
      <c r="I38" s="57"/>
      <c r="J38" s="57"/>
      <c r="K38" s="75"/>
      <c r="L38" s="84"/>
      <c r="M38" s="85"/>
      <c r="N38" s="80"/>
      <c r="O38" s="61">
        <v>30</v>
      </c>
      <c r="P38" s="61">
        <f t="shared" si="2"/>
        <v>2592</v>
      </c>
      <c r="Q38" s="61">
        <f t="shared" si="3"/>
        <v>2714</v>
      </c>
      <c r="R38" s="76"/>
      <c r="S38" s="57"/>
      <c r="T38" s="57"/>
      <c r="U38" s="57"/>
      <c r="V38" s="57"/>
      <c r="W38" s="57"/>
    </row>
    <row r="39" spans="1:23" x14ac:dyDescent="0.35">
      <c r="A39" s="57"/>
      <c r="B39" s="57"/>
      <c r="C39" s="59">
        <v>29</v>
      </c>
      <c r="D39" s="60">
        <v>44802</v>
      </c>
      <c r="E39" s="72">
        <v>0.33333333333333331</v>
      </c>
      <c r="F39" s="61">
        <f>'Día 29'!C16</f>
        <v>1765231</v>
      </c>
      <c r="G39" s="61">
        <f t="shared" si="0"/>
        <v>2749</v>
      </c>
      <c r="H39" s="62">
        <f t="shared" si="1"/>
        <v>31.81712962962963</v>
      </c>
      <c r="I39" s="57"/>
      <c r="J39" s="57"/>
      <c r="K39" s="76"/>
      <c r="L39" s="78"/>
      <c r="M39" s="79"/>
      <c r="N39" s="80"/>
      <c r="O39" s="61">
        <v>30</v>
      </c>
      <c r="P39" s="61">
        <f t="shared" si="2"/>
        <v>2592</v>
      </c>
      <c r="Q39" s="61">
        <f t="shared" si="3"/>
        <v>2749</v>
      </c>
      <c r="R39" s="76"/>
      <c r="S39" s="57"/>
      <c r="T39" s="57"/>
      <c r="U39" s="57"/>
      <c r="V39" s="57"/>
      <c r="W39" s="57"/>
    </row>
    <row r="40" spans="1:23" x14ac:dyDescent="0.35">
      <c r="A40" s="57"/>
      <c r="B40" s="57"/>
      <c r="C40" s="59">
        <v>30</v>
      </c>
      <c r="D40" s="60">
        <v>44803</v>
      </c>
      <c r="E40" s="72">
        <v>0.33333333333333331</v>
      </c>
      <c r="F40" s="61">
        <f>'Día 30'!C16</f>
        <v>1768077</v>
      </c>
      <c r="G40" s="61">
        <f t="shared" si="0"/>
        <v>2846</v>
      </c>
      <c r="H40" s="62">
        <f t="shared" si="1"/>
        <v>32.939814814814817</v>
      </c>
      <c r="I40" s="57"/>
      <c r="J40" s="57"/>
      <c r="K40" s="76"/>
      <c r="L40" s="78"/>
      <c r="M40" s="79"/>
      <c r="N40" s="80"/>
      <c r="O40" s="61">
        <v>30</v>
      </c>
      <c r="P40" s="61">
        <f t="shared" si="2"/>
        <v>2592</v>
      </c>
      <c r="Q40" s="61">
        <f t="shared" si="3"/>
        <v>2846</v>
      </c>
      <c r="R40" s="76"/>
      <c r="S40" s="57"/>
      <c r="T40" s="57"/>
      <c r="U40" s="57"/>
      <c r="V40" s="57"/>
      <c r="W40" s="57"/>
    </row>
    <row r="41" spans="1:23" x14ac:dyDescent="0.35">
      <c r="A41" s="57"/>
      <c r="B41" s="57"/>
      <c r="C41" s="59">
        <v>31</v>
      </c>
      <c r="D41" s="60">
        <v>44804</v>
      </c>
      <c r="E41" s="72">
        <v>0.375</v>
      </c>
      <c r="F41" s="61">
        <f>'Día 31'!C16</f>
        <v>1770921</v>
      </c>
      <c r="G41" s="61">
        <f t="shared" si="0"/>
        <v>2844</v>
      </c>
      <c r="H41" s="62">
        <f t="shared" si="1"/>
        <v>32.916666666666664</v>
      </c>
      <c r="I41" s="57"/>
      <c r="J41" s="57"/>
      <c r="K41" s="76"/>
      <c r="L41" s="111"/>
      <c r="M41" s="79"/>
      <c r="N41" s="80"/>
      <c r="O41" s="61">
        <v>30</v>
      </c>
      <c r="P41" s="61">
        <f t="shared" ref="P41" si="4">O41*60*60*24/1000</f>
        <v>2592</v>
      </c>
      <c r="Q41" s="61">
        <f t="shared" si="3"/>
        <v>2844</v>
      </c>
      <c r="R41" s="76"/>
      <c r="S41" s="57"/>
      <c r="T41" s="57"/>
      <c r="U41" s="57"/>
      <c r="V41" s="57"/>
      <c r="W41" s="57"/>
    </row>
    <row r="42" spans="1:23" x14ac:dyDescent="0.35">
      <c r="A42" s="57"/>
      <c r="B42" s="57"/>
      <c r="C42" s="59" t="s">
        <v>23</v>
      </c>
      <c r="D42" s="60"/>
      <c r="E42" s="72"/>
      <c r="F42" s="59"/>
      <c r="G42" s="115">
        <f>(AVERAGE(G11:G41)-2592)/2592</f>
        <v>5.7758363201911515E-2</v>
      </c>
      <c r="H42" s="115">
        <f>(AVERAGE(H11:H41)-30)/30</f>
        <v>5.7758363201911557E-2</v>
      </c>
      <c r="I42" s="57"/>
      <c r="J42" s="57"/>
      <c r="K42" s="57"/>
      <c r="L42" s="76"/>
      <c r="M42" s="76"/>
      <c r="N42" s="76"/>
      <c r="O42" s="76"/>
      <c r="P42" s="76"/>
      <c r="Q42" s="76"/>
      <c r="R42" s="76"/>
      <c r="S42" s="57"/>
      <c r="T42" s="57"/>
      <c r="U42" s="57"/>
      <c r="V42" s="57"/>
      <c r="W42" s="57"/>
    </row>
    <row r="43" spans="1:23" ht="15" thickBot="1" x14ac:dyDescent="0.4">
      <c r="A43" s="57"/>
      <c r="B43" s="57"/>
      <c r="C43" s="63"/>
      <c r="D43" s="64"/>
      <c r="E43" s="64"/>
      <c r="F43" s="64"/>
      <c r="G43" s="64"/>
      <c r="H43" s="65"/>
      <c r="I43" s="57"/>
      <c r="J43" s="57"/>
      <c r="K43" s="57"/>
      <c r="L43" s="76"/>
      <c r="M43" s="76"/>
      <c r="N43" s="126" t="s">
        <v>31</v>
      </c>
      <c r="O43" s="90" t="s">
        <v>33</v>
      </c>
      <c r="P43" s="89">
        <f>SUM(P11:P41)</f>
        <v>80352</v>
      </c>
      <c r="Q43" s="106">
        <f>SUM(Q11:Q41)</f>
        <v>84993</v>
      </c>
      <c r="R43" s="76"/>
      <c r="S43" s="57"/>
      <c r="T43" s="57"/>
      <c r="U43" s="57"/>
      <c r="V43" s="57"/>
      <c r="W43" s="57"/>
    </row>
    <row r="44" spans="1:23" ht="15" thickBot="1" x14ac:dyDescent="0.4">
      <c r="A44" s="57"/>
      <c r="B44" s="57"/>
      <c r="C44" s="66"/>
      <c r="D44" s="69" t="s">
        <v>16</v>
      </c>
      <c r="E44" s="69"/>
      <c r="F44" s="69"/>
      <c r="G44" s="100">
        <f>(F41-F10)*1000/31/24/60/60</f>
        <v>31.732750896057343</v>
      </c>
      <c r="H44" s="70" t="s">
        <v>15</v>
      </c>
      <c r="I44" s="57"/>
      <c r="J44" s="57"/>
      <c r="K44" s="57"/>
      <c r="L44" s="76"/>
      <c r="M44" s="74"/>
      <c r="N44" s="127"/>
      <c r="O44" s="91" t="s">
        <v>24</v>
      </c>
      <c r="P44" s="117">
        <f>P43*1000/31/24/60/60</f>
        <v>30</v>
      </c>
      <c r="Q44" s="108">
        <f>Q43*1000/31/24/60/60</f>
        <v>31.732750896057343</v>
      </c>
      <c r="R44" s="74" t="s">
        <v>27</v>
      </c>
      <c r="S44" s="57"/>
      <c r="T44" s="57"/>
      <c r="U44" s="57"/>
      <c r="V44" s="57"/>
      <c r="W44" s="57"/>
    </row>
    <row r="45" spans="1:23" x14ac:dyDescent="0.35">
      <c r="A45" s="57"/>
      <c r="B45" s="57"/>
      <c r="C45" s="67"/>
      <c r="D45" s="68"/>
      <c r="E45" s="68"/>
      <c r="F45" s="68"/>
      <c r="G45" s="113">
        <f>F41-F10</f>
        <v>84993</v>
      </c>
      <c r="H45" s="114" t="s">
        <v>32</v>
      </c>
      <c r="I45" s="57"/>
      <c r="J45" s="57"/>
      <c r="K45" s="57"/>
      <c r="L45" s="76"/>
      <c r="M45" s="76"/>
      <c r="N45" s="76"/>
      <c r="O45" s="76"/>
      <c r="P45" s="76"/>
      <c r="Q45" s="76"/>
      <c r="R45" s="76"/>
      <c r="S45" s="57"/>
      <c r="T45" s="57"/>
      <c r="U45" s="57"/>
      <c r="V45" s="57"/>
      <c r="W45" s="57"/>
    </row>
    <row r="46" spans="1:23" x14ac:dyDescent="0.35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76"/>
      <c r="M46" s="76"/>
      <c r="N46" s="87" t="s">
        <v>23</v>
      </c>
      <c r="O46" s="88" t="s">
        <v>17</v>
      </c>
      <c r="P46" s="88"/>
      <c r="Q46" s="99">
        <f>Q43-P43</f>
        <v>4641</v>
      </c>
      <c r="R46" s="76"/>
      <c r="S46" s="57"/>
      <c r="T46" s="57"/>
      <c r="U46" s="57"/>
      <c r="V46" s="57"/>
      <c r="W46" s="57"/>
    </row>
    <row r="47" spans="1:23" x14ac:dyDescent="0.35">
      <c r="A47" s="57"/>
      <c r="B47" s="57"/>
      <c r="C47" s="71" t="s">
        <v>21</v>
      </c>
      <c r="E47" s="57"/>
      <c r="F47" s="57"/>
      <c r="G47" s="57"/>
      <c r="H47" s="57"/>
      <c r="I47" s="57"/>
      <c r="J47" s="57"/>
      <c r="K47" s="57"/>
      <c r="L47" s="76"/>
      <c r="M47" s="76"/>
      <c r="N47" s="76"/>
      <c r="O47" s="76"/>
      <c r="P47" s="76"/>
      <c r="Q47" s="76"/>
      <c r="R47" s="76"/>
      <c r="S47" s="57"/>
      <c r="T47" s="57"/>
      <c r="U47" s="57"/>
      <c r="V47" s="57"/>
      <c r="W47" s="57"/>
    </row>
    <row r="48" spans="1:23" x14ac:dyDescent="0.35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116"/>
      <c r="R48" s="57"/>
      <c r="S48" s="57"/>
      <c r="T48" s="57"/>
      <c r="U48" s="57"/>
      <c r="V48" s="57"/>
      <c r="W48" s="57"/>
    </row>
    <row r="49" spans="1:23" x14ac:dyDescent="0.35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116"/>
      <c r="R49" s="57"/>
      <c r="S49" s="57"/>
      <c r="T49" s="57"/>
      <c r="U49" s="57"/>
      <c r="V49" s="57"/>
      <c r="W49" s="57"/>
    </row>
    <row r="50" spans="1:23" x14ac:dyDescent="0.35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</row>
    <row r="51" spans="1:23" x14ac:dyDescent="0.35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</row>
    <row r="52" spans="1:23" x14ac:dyDescent="0.35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</row>
    <row r="53" spans="1:23" x14ac:dyDescent="0.35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</row>
    <row r="54" spans="1:23" x14ac:dyDescent="0.35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</row>
    <row r="55" spans="1:23" x14ac:dyDescent="0.35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</row>
    <row r="56" spans="1:23" x14ac:dyDescent="0.35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</row>
  </sheetData>
  <mergeCells count="13">
    <mergeCell ref="N43:N44"/>
    <mergeCell ref="K11:M11"/>
    <mergeCell ref="K17:M17"/>
    <mergeCell ref="K29:M29"/>
    <mergeCell ref="K23:M23"/>
    <mergeCell ref="K35:M35"/>
    <mergeCell ref="F8:F9"/>
    <mergeCell ref="D8:D9"/>
    <mergeCell ref="C8:C9"/>
    <mergeCell ref="P8:P9"/>
    <mergeCell ref="Q8:Q9"/>
    <mergeCell ref="O8:O9"/>
    <mergeCell ref="G8:H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9"/>
  <dimension ref="B1:R43"/>
  <sheetViews>
    <sheetView showGridLines="0" showWhiteSpace="0" topLeftCell="A16" zoomScale="85" zoomScaleNormal="85" zoomScalePageLayoutView="70" workbookViewId="0">
      <selection activeCell="F21" sqref="F21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5"/>
      <c r="C2" s="136"/>
      <c r="D2" s="143" t="s">
        <v>4</v>
      </c>
      <c r="E2" s="144"/>
      <c r="F2" s="144"/>
      <c r="G2" s="144"/>
      <c r="H2" s="14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37"/>
      <c r="C3" s="138"/>
      <c r="D3" s="146"/>
      <c r="E3" s="147"/>
      <c r="F3" s="147"/>
      <c r="G3" s="147"/>
      <c r="H3" s="14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49" t="s">
        <v>6</v>
      </c>
      <c r="E5" s="150"/>
      <c r="F5" s="150"/>
      <c r="G5" s="150"/>
      <c r="H5" s="15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8'!B7+1</f>
        <v>44782</v>
      </c>
      <c r="C7" s="25" t="s">
        <v>10</v>
      </c>
      <c r="D7" s="26" t="s">
        <v>3</v>
      </c>
      <c r="E7" s="27" t="s">
        <v>11</v>
      </c>
      <c r="F7" s="28" t="s">
        <v>5</v>
      </c>
      <c r="G7" s="131" t="s">
        <v>2</v>
      </c>
      <c r="H7" s="132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8'!C26</f>
        <v>1708796</v>
      </c>
      <c r="D8" s="32" t="s">
        <v>0</v>
      </c>
      <c r="E8" s="32"/>
      <c r="F8" s="10" t="s">
        <v>0</v>
      </c>
      <c r="G8" s="133"/>
      <c r="H8" s="134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39"/>
      <c r="H9" s="14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39"/>
      <c r="H10" s="14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39"/>
      <c r="H11" s="14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39"/>
      <c r="H12" s="14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39"/>
      <c r="H13" s="14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39"/>
      <c r="H14" s="14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39"/>
      <c r="H15" s="14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1710386</v>
      </c>
      <c r="D16" s="51">
        <f>+C16-C8</f>
        <v>1590</v>
      </c>
      <c r="E16" s="109">
        <f>+D16*1000/14/3600</f>
        <v>31.547619047619047</v>
      </c>
      <c r="F16" s="52"/>
      <c r="G16" s="152"/>
      <c r="H16" s="15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39"/>
      <c r="H17" s="14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39"/>
      <c r="H18" s="14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39"/>
      <c r="H19" s="14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39"/>
      <c r="H20" s="14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1710881</v>
      </c>
      <c r="D21" s="51">
        <f>+C21-C16</f>
        <v>495</v>
      </c>
      <c r="E21" s="109">
        <f>+D21*1000/5/3600</f>
        <v>27.5</v>
      </c>
      <c r="F21" s="52"/>
      <c r="G21" s="152"/>
      <c r="H21" s="15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39"/>
      <c r="H22" s="14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39"/>
      <c r="H23" s="14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39"/>
      <c r="H24" s="14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39"/>
      <c r="H25" s="14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1711552</v>
      </c>
      <c r="D26" s="51">
        <f>+C26-C21</f>
        <v>671</v>
      </c>
      <c r="E26" s="109">
        <f>+D26*1000/5/3600</f>
        <v>37.277777777777779</v>
      </c>
      <c r="F26" s="52"/>
      <c r="G26" s="152"/>
      <c r="H26" s="15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39"/>
      <c r="H27" s="14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39"/>
      <c r="H28" s="14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39"/>
      <c r="H29" s="14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39"/>
      <c r="H30" s="14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39"/>
      <c r="H31" s="14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41"/>
      <c r="H32" s="14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0"/>
  <dimension ref="B1:R43"/>
  <sheetViews>
    <sheetView showGridLines="0" showWhiteSpace="0" topLeftCell="A13" zoomScale="85" zoomScaleNormal="85" zoomScalePageLayoutView="70" workbookViewId="0">
      <selection activeCell="F21" sqref="F21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5"/>
      <c r="C2" s="136"/>
      <c r="D2" s="143" t="s">
        <v>4</v>
      </c>
      <c r="E2" s="144"/>
      <c r="F2" s="144"/>
      <c r="G2" s="144"/>
      <c r="H2" s="14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37"/>
      <c r="C3" s="138"/>
      <c r="D3" s="146"/>
      <c r="E3" s="147"/>
      <c r="F3" s="147"/>
      <c r="G3" s="147"/>
      <c r="H3" s="14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49" t="s">
        <v>6</v>
      </c>
      <c r="E5" s="150"/>
      <c r="F5" s="150"/>
      <c r="G5" s="150"/>
      <c r="H5" s="15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9'!B7+1</f>
        <v>44783</v>
      </c>
      <c r="C7" s="25" t="s">
        <v>10</v>
      </c>
      <c r="D7" s="26" t="s">
        <v>3</v>
      </c>
      <c r="E7" s="27" t="s">
        <v>11</v>
      </c>
      <c r="F7" s="28" t="s">
        <v>5</v>
      </c>
      <c r="G7" s="131" t="s">
        <v>2</v>
      </c>
      <c r="H7" s="132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9'!C26</f>
        <v>1711552</v>
      </c>
      <c r="D8" s="32" t="s">
        <v>0</v>
      </c>
      <c r="E8" s="32"/>
      <c r="F8" s="10" t="s">
        <v>0</v>
      </c>
      <c r="G8" s="133"/>
      <c r="H8" s="134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39"/>
      <c r="H9" s="14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39"/>
      <c r="H10" s="14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39"/>
      <c r="H11" s="14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39"/>
      <c r="H12" s="14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39"/>
      <c r="H13" s="14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39"/>
      <c r="H14" s="14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39"/>
      <c r="H15" s="14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93">
        <v>0.33333333333333298</v>
      </c>
      <c r="C16" s="98">
        <v>1713229</v>
      </c>
      <c r="D16" s="51">
        <f>+C16-C8</f>
        <v>1677</v>
      </c>
      <c r="E16" s="109">
        <f>+D16*1000/14/3600</f>
        <v>33.273809523809526</v>
      </c>
      <c r="F16" s="52"/>
      <c r="G16" s="152"/>
      <c r="H16" s="15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39"/>
      <c r="H17" s="14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39"/>
      <c r="H18" s="14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39"/>
      <c r="H19" s="14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39"/>
      <c r="H20" s="14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1713743</v>
      </c>
      <c r="D21" s="51">
        <f>+C21-C16</f>
        <v>514</v>
      </c>
      <c r="E21" s="109">
        <f>+D21*1000/5/3600</f>
        <v>28.555555555555557</v>
      </c>
      <c r="F21" s="52"/>
      <c r="G21" s="152"/>
      <c r="H21" s="15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39"/>
      <c r="H22" s="14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39"/>
      <c r="H23" s="14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39"/>
      <c r="H24" s="14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39"/>
      <c r="H25" s="14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1714198</v>
      </c>
      <c r="D26" s="51">
        <f>+C26-C21</f>
        <v>455</v>
      </c>
      <c r="E26" s="109">
        <f>+D26*1000/5/3600</f>
        <v>25.277777777777779</v>
      </c>
      <c r="F26" s="52"/>
      <c r="G26" s="152"/>
      <c r="H26" s="15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39"/>
      <c r="H27" s="14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39"/>
      <c r="H28" s="14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39"/>
      <c r="H29" s="14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39"/>
      <c r="H30" s="14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39"/>
      <c r="H31" s="14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41"/>
      <c r="H32" s="14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1"/>
  <dimension ref="B1:R43"/>
  <sheetViews>
    <sheetView showGridLines="0" showWhiteSpace="0" topLeftCell="A13" zoomScale="85" zoomScaleNormal="85" zoomScalePageLayoutView="70" workbookViewId="0">
      <selection activeCell="D24" sqref="D24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5"/>
      <c r="C2" s="136"/>
      <c r="D2" s="143" t="s">
        <v>4</v>
      </c>
      <c r="E2" s="144"/>
      <c r="F2" s="144"/>
      <c r="G2" s="144"/>
      <c r="H2" s="14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37"/>
      <c r="C3" s="138"/>
      <c r="D3" s="146"/>
      <c r="E3" s="147"/>
      <c r="F3" s="147"/>
      <c r="G3" s="147"/>
      <c r="H3" s="14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49" t="s">
        <v>6</v>
      </c>
      <c r="E5" s="150"/>
      <c r="F5" s="150"/>
      <c r="G5" s="150"/>
      <c r="H5" s="15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10'!B7+1</f>
        <v>44784</v>
      </c>
      <c r="C7" s="25" t="s">
        <v>10</v>
      </c>
      <c r="D7" s="26" t="s">
        <v>3</v>
      </c>
      <c r="E7" s="27" t="s">
        <v>11</v>
      </c>
      <c r="F7" s="28" t="s">
        <v>5</v>
      </c>
      <c r="G7" s="131" t="s">
        <v>2</v>
      </c>
      <c r="H7" s="132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10'!C26</f>
        <v>1714198</v>
      </c>
      <c r="D8" s="32" t="s">
        <v>0</v>
      </c>
      <c r="E8" s="32"/>
      <c r="F8" s="10" t="s">
        <v>0</v>
      </c>
      <c r="G8" s="133"/>
      <c r="H8" s="134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39"/>
      <c r="H9" s="14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39"/>
      <c r="H10" s="14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39"/>
      <c r="H11" s="14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39"/>
      <c r="H12" s="14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39"/>
      <c r="H13" s="14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39"/>
      <c r="H14" s="14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39"/>
      <c r="H15" s="14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1714837</v>
      </c>
      <c r="D16" s="51">
        <f>+C16-C8</f>
        <v>639</v>
      </c>
      <c r="E16" s="51">
        <f>+D16*1000/14/3600</f>
        <v>12.678571428571429</v>
      </c>
      <c r="F16" s="52"/>
      <c r="G16" s="152"/>
      <c r="H16" s="15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39"/>
      <c r="H17" s="14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39"/>
      <c r="H18" s="14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39"/>
      <c r="H19" s="14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39"/>
      <c r="H20" s="14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1715159</v>
      </c>
      <c r="D21" s="51">
        <f>+C21-C16</f>
        <v>322</v>
      </c>
      <c r="E21" s="109">
        <f>+D21*1000/5/3600</f>
        <v>17.888888888888889</v>
      </c>
      <c r="F21" s="52"/>
      <c r="G21" s="152"/>
      <c r="H21" s="15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39"/>
      <c r="H22" s="14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39"/>
      <c r="H23" s="14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39"/>
      <c r="H24" s="14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39"/>
      <c r="H25" s="14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1715851</v>
      </c>
      <c r="D26" s="51">
        <f>+C26-C21</f>
        <v>692</v>
      </c>
      <c r="E26" s="109">
        <f>+D26*1000/5/3600</f>
        <v>38.444444444444443</v>
      </c>
      <c r="F26" s="52"/>
      <c r="G26" s="152"/>
      <c r="H26" s="15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39"/>
      <c r="H27" s="14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39"/>
      <c r="H28" s="14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39"/>
      <c r="H29" s="14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39"/>
      <c r="H30" s="14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39"/>
      <c r="H31" s="14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41"/>
      <c r="H32" s="14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B1:R43"/>
  <sheetViews>
    <sheetView showGridLines="0" showWhiteSpace="0" topLeftCell="A13" zoomScale="85" zoomScaleNormal="85" zoomScalePageLayoutView="70" workbookViewId="0">
      <selection activeCell="D24" sqref="D24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5"/>
      <c r="C2" s="136"/>
      <c r="D2" s="143" t="s">
        <v>4</v>
      </c>
      <c r="E2" s="144"/>
      <c r="F2" s="144"/>
      <c r="G2" s="144"/>
      <c r="H2" s="14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37"/>
      <c r="C3" s="138"/>
      <c r="D3" s="146"/>
      <c r="E3" s="147"/>
      <c r="F3" s="147"/>
      <c r="G3" s="147"/>
      <c r="H3" s="14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49" t="s">
        <v>6</v>
      </c>
      <c r="E5" s="150"/>
      <c r="F5" s="150"/>
      <c r="G5" s="150"/>
      <c r="H5" s="15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11'!B7+1</f>
        <v>44785</v>
      </c>
      <c r="C7" s="25" t="s">
        <v>10</v>
      </c>
      <c r="D7" s="26" t="s">
        <v>3</v>
      </c>
      <c r="E7" s="27" t="s">
        <v>11</v>
      </c>
      <c r="F7" s="28" t="s">
        <v>5</v>
      </c>
      <c r="G7" s="131" t="s">
        <v>2</v>
      </c>
      <c r="H7" s="132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11'!C26</f>
        <v>1715851</v>
      </c>
      <c r="D8" s="32" t="s">
        <v>0</v>
      </c>
      <c r="E8" s="32"/>
      <c r="F8" s="10" t="s">
        <v>0</v>
      </c>
      <c r="G8" s="133"/>
      <c r="H8" s="134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/>
      <c r="G9" s="139"/>
      <c r="H9" s="14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39"/>
      <c r="H10" s="14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39"/>
      <c r="H11" s="14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39"/>
      <c r="H12" s="14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39"/>
      <c r="H13" s="14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39"/>
      <c r="H14" s="14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39"/>
      <c r="H15" s="14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1717768</v>
      </c>
      <c r="D16" s="51">
        <f>+C16-C8</f>
        <v>1917</v>
      </c>
      <c r="E16" s="51">
        <f>+D16*1000/14/3600</f>
        <v>38.035714285714285</v>
      </c>
      <c r="F16" s="52"/>
      <c r="G16" s="152"/>
      <c r="H16" s="15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39"/>
      <c r="H17" s="14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39"/>
      <c r="H18" s="14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39"/>
      <c r="H19" s="14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39"/>
      <c r="H20" s="14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1718393</v>
      </c>
      <c r="D21" s="51">
        <f>+C21-C16</f>
        <v>625</v>
      </c>
      <c r="E21" s="51">
        <f>+D21*1000/5/3600</f>
        <v>34.722222222222221</v>
      </c>
      <c r="F21" s="52"/>
      <c r="G21" s="152"/>
      <c r="H21" s="15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1310101</v>
      </c>
      <c r="C22" s="6">
        <v>0</v>
      </c>
      <c r="D22" s="36">
        <v>0</v>
      </c>
      <c r="E22" s="36">
        <v>0</v>
      </c>
      <c r="F22" s="13"/>
      <c r="G22" s="139"/>
      <c r="H22" s="14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39"/>
      <c r="H23" s="14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39"/>
      <c r="H24" s="14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39"/>
      <c r="H25" s="14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1719004</v>
      </c>
      <c r="D26" s="51">
        <f>+C26-C21</f>
        <v>611</v>
      </c>
      <c r="E26" s="51">
        <f>+D26*1000/5/3600</f>
        <v>33.944444444444443</v>
      </c>
      <c r="F26" s="52"/>
      <c r="G26" s="152"/>
      <c r="H26" s="15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39"/>
      <c r="H27" s="14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39"/>
      <c r="H28" s="14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39"/>
      <c r="H29" s="14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39"/>
      <c r="H30" s="14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39"/>
      <c r="H31" s="14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41"/>
      <c r="H32" s="14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3"/>
  <dimension ref="B1:R43"/>
  <sheetViews>
    <sheetView showGridLines="0" showWhiteSpace="0" topLeftCell="A13" zoomScale="85" zoomScaleNormal="85" zoomScalePageLayoutView="70" workbookViewId="0">
      <selection activeCell="D24" sqref="D24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5"/>
      <c r="C2" s="136"/>
      <c r="D2" s="143" t="s">
        <v>4</v>
      </c>
      <c r="E2" s="144"/>
      <c r="F2" s="144"/>
      <c r="G2" s="144"/>
      <c r="H2" s="14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37"/>
      <c r="C3" s="138"/>
      <c r="D3" s="146"/>
      <c r="E3" s="147"/>
      <c r="F3" s="147"/>
      <c r="G3" s="147"/>
      <c r="H3" s="14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49" t="s">
        <v>6</v>
      </c>
      <c r="E5" s="150"/>
      <c r="F5" s="150"/>
      <c r="G5" s="150"/>
      <c r="H5" s="15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12'!B7+1</f>
        <v>44786</v>
      </c>
      <c r="C7" s="25" t="s">
        <v>10</v>
      </c>
      <c r="D7" s="26" t="s">
        <v>3</v>
      </c>
      <c r="E7" s="27" t="s">
        <v>11</v>
      </c>
      <c r="F7" s="28" t="s">
        <v>5</v>
      </c>
      <c r="G7" s="131" t="s">
        <v>2</v>
      </c>
      <c r="H7" s="132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12'!C26</f>
        <v>1719004</v>
      </c>
      <c r="D8" s="32" t="s">
        <v>0</v>
      </c>
      <c r="E8" s="32"/>
      <c r="F8" s="10" t="s">
        <v>0</v>
      </c>
      <c r="G8" s="133"/>
      <c r="H8" s="134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39"/>
      <c r="H9" s="14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39"/>
      <c r="H10" s="14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39"/>
      <c r="H11" s="14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39"/>
      <c r="H12" s="14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39"/>
      <c r="H13" s="14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39"/>
      <c r="H14" s="14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39"/>
      <c r="H15" s="14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1720514</v>
      </c>
      <c r="D16" s="51">
        <f>+C16-C8</f>
        <v>1510</v>
      </c>
      <c r="E16" s="51">
        <f>+D16*1000/14/3600</f>
        <v>29.960317460317459</v>
      </c>
      <c r="F16" s="52"/>
      <c r="G16" s="152"/>
      <c r="H16" s="15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39"/>
      <c r="H17" s="14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39"/>
      <c r="H18" s="14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39"/>
      <c r="H19" s="14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39"/>
      <c r="H20" s="14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1721086</v>
      </c>
      <c r="D21" s="51">
        <f>+C21-C16</f>
        <v>572</v>
      </c>
      <c r="E21" s="51">
        <f>+D21*1000/5/3600</f>
        <v>31.777777777777779</v>
      </c>
      <c r="F21" s="52"/>
      <c r="G21" s="152"/>
      <c r="H21" s="15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39"/>
      <c r="H22" s="14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39"/>
      <c r="H23" s="14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39"/>
      <c r="H24" s="14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39"/>
      <c r="H25" s="14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1721720</v>
      </c>
      <c r="D26" s="51">
        <f>+C26-C21</f>
        <v>634</v>
      </c>
      <c r="E26" s="51">
        <f>+D26*1000/5/3600</f>
        <v>35.222222222222221</v>
      </c>
      <c r="F26" s="52"/>
      <c r="G26" s="152"/>
      <c r="H26" s="15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39"/>
      <c r="H27" s="14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39"/>
      <c r="H28" s="14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39"/>
      <c r="H29" s="14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39"/>
      <c r="H30" s="14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39"/>
      <c r="H31" s="14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41"/>
      <c r="H32" s="14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R43"/>
  <sheetViews>
    <sheetView showGridLines="0" showWhiteSpace="0" topLeftCell="A13" zoomScale="85" zoomScaleNormal="85" zoomScalePageLayoutView="70" workbookViewId="0">
      <selection activeCell="D24" sqref="D24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5"/>
      <c r="C2" s="136"/>
      <c r="D2" s="143" t="s">
        <v>4</v>
      </c>
      <c r="E2" s="144"/>
      <c r="F2" s="144"/>
      <c r="G2" s="144"/>
      <c r="H2" s="14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37"/>
      <c r="C3" s="138"/>
      <c r="D3" s="146"/>
      <c r="E3" s="147"/>
      <c r="F3" s="147"/>
      <c r="G3" s="147"/>
      <c r="H3" s="14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49" t="s">
        <v>6</v>
      </c>
      <c r="E5" s="150"/>
      <c r="F5" s="150"/>
      <c r="G5" s="150"/>
      <c r="H5" s="15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13'!B7+1</f>
        <v>44787</v>
      </c>
      <c r="C7" s="25" t="s">
        <v>10</v>
      </c>
      <c r="D7" s="26" t="s">
        <v>3</v>
      </c>
      <c r="E7" s="27" t="s">
        <v>11</v>
      </c>
      <c r="F7" s="28" t="s">
        <v>5</v>
      </c>
      <c r="G7" s="131" t="s">
        <v>2</v>
      </c>
      <c r="H7" s="132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13'!C26</f>
        <v>1721720</v>
      </c>
      <c r="D8" s="32" t="s">
        <v>0</v>
      </c>
      <c r="E8" s="32"/>
      <c r="F8" s="10" t="s">
        <v>0</v>
      </c>
      <c r="G8" s="133"/>
      <c r="H8" s="134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39"/>
      <c r="H9" s="14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39"/>
      <c r="H10" s="14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39"/>
      <c r="H11" s="14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39"/>
      <c r="H12" s="14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39"/>
      <c r="H13" s="14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39"/>
      <c r="H14" s="14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39"/>
      <c r="H15" s="14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1723522</v>
      </c>
      <c r="D16" s="51">
        <f>+C16-C8</f>
        <v>1802</v>
      </c>
      <c r="E16" s="51">
        <f>+D16*1000/14/3600</f>
        <v>35.753968253968253</v>
      </c>
      <c r="F16" s="52"/>
      <c r="G16" s="152"/>
      <c r="H16" s="15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39"/>
      <c r="H17" s="14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39"/>
      <c r="H18" s="14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39"/>
      <c r="H19" s="14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39"/>
      <c r="H20" s="14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1724162</v>
      </c>
      <c r="D21" s="51">
        <f>+C21-C16</f>
        <v>640</v>
      </c>
      <c r="E21" s="51">
        <f>+D21*1000/5/3600</f>
        <v>35.555555555555557</v>
      </c>
      <c r="F21" s="52"/>
      <c r="G21" s="152"/>
      <c r="H21" s="15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39"/>
      <c r="H22" s="14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39"/>
      <c r="H23" s="14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39"/>
      <c r="H24" s="14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39"/>
      <c r="H25" s="14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1724786</v>
      </c>
      <c r="D26" s="51">
        <f>+C26-C21</f>
        <v>624</v>
      </c>
      <c r="E26" s="51">
        <f>+D26*1000/5/3600</f>
        <v>34.666666666666664</v>
      </c>
      <c r="F26" s="52"/>
      <c r="G26" s="152"/>
      <c r="H26" s="15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39"/>
      <c r="H27" s="14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39"/>
      <c r="H28" s="14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39"/>
      <c r="H29" s="14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39"/>
      <c r="H30" s="14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39"/>
      <c r="H31" s="14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41"/>
      <c r="H32" s="14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R43"/>
  <sheetViews>
    <sheetView showGridLines="0" showWhiteSpace="0" topLeftCell="A12" zoomScale="85" zoomScaleNormal="85" zoomScalePageLayoutView="70" workbookViewId="0">
      <selection activeCell="D24" sqref="D24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5"/>
      <c r="C2" s="136"/>
      <c r="D2" s="143" t="s">
        <v>4</v>
      </c>
      <c r="E2" s="144"/>
      <c r="F2" s="144"/>
      <c r="G2" s="144"/>
      <c r="H2" s="14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37"/>
      <c r="C3" s="138"/>
      <c r="D3" s="146"/>
      <c r="E3" s="147"/>
      <c r="F3" s="147"/>
      <c r="G3" s="147"/>
      <c r="H3" s="14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49" t="s">
        <v>6</v>
      </c>
      <c r="E5" s="150"/>
      <c r="F5" s="150"/>
      <c r="G5" s="150"/>
      <c r="H5" s="15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14'!B7+1</f>
        <v>44788</v>
      </c>
      <c r="C7" s="25" t="s">
        <v>10</v>
      </c>
      <c r="D7" s="26" t="s">
        <v>3</v>
      </c>
      <c r="E7" s="27" t="s">
        <v>11</v>
      </c>
      <c r="F7" s="28" t="s">
        <v>5</v>
      </c>
      <c r="G7" s="131" t="s">
        <v>2</v>
      </c>
      <c r="H7" s="132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14'!C26</f>
        <v>1724786</v>
      </c>
      <c r="D8" s="32" t="s">
        <v>0</v>
      </c>
      <c r="E8" s="32"/>
      <c r="F8" s="10" t="s">
        <v>0</v>
      </c>
      <c r="G8" s="133"/>
      <c r="H8" s="134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39"/>
      <c r="H9" s="14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39"/>
      <c r="H10" s="14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39"/>
      <c r="H11" s="14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39"/>
      <c r="H12" s="14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39"/>
      <c r="H13" s="14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39"/>
      <c r="H14" s="14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39"/>
      <c r="H15" s="14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1726528</v>
      </c>
      <c r="D16" s="51">
        <f>+C16-C8</f>
        <v>1742</v>
      </c>
      <c r="E16" s="51">
        <f>+D16*1000/14/3600</f>
        <v>34.563492063492063</v>
      </c>
      <c r="F16" s="52" t="s">
        <v>0</v>
      </c>
      <c r="G16" s="152"/>
      <c r="H16" s="15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39"/>
      <c r="H17" s="14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39"/>
      <c r="H18" s="14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39"/>
      <c r="H19" s="14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39"/>
      <c r="H20" s="14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1727142</v>
      </c>
      <c r="D21" s="51">
        <f>+C21-C16</f>
        <v>614</v>
      </c>
      <c r="E21" s="51">
        <f>+D21*1000/5/3600</f>
        <v>34.111111111111114</v>
      </c>
      <c r="F21" s="52"/>
      <c r="G21" s="152"/>
      <c r="H21" s="15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39"/>
      <c r="H22" s="14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39"/>
      <c r="H23" s="14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39"/>
      <c r="H24" s="14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39"/>
      <c r="H25" s="14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1727751</v>
      </c>
      <c r="D26" s="51">
        <f>+C26-C21</f>
        <v>609</v>
      </c>
      <c r="E26" s="51">
        <f>+D26*1000/5/3600</f>
        <v>33.833333333333336</v>
      </c>
      <c r="F26" s="52"/>
      <c r="G26" s="152"/>
      <c r="H26" s="15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39"/>
      <c r="H27" s="14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39"/>
      <c r="H28" s="14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39"/>
      <c r="H29" s="14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39"/>
      <c r="H30" s="14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39"/>
      <c r="H31" s="14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41"/>
      <c r="H32" s="14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R43"/>
  <sheetViews>
    <sheetView showGridLines="0" showWhiteSpace="0" topLeftCell="A13" zoomScale="85" zoomScaleNormal="85" zoomScalePageLayoutView="70" workbookViewId="0">
      <selection activeCell="D24" sqref="D24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5"/>
      <c r="C2" s="136"/>
      <c r="D2" s="143" t="s">
        <v>4</v>
      </c>
      <c r="E2" s="144"/>
      <c r="F2" s="144"/>
      <c r="G2" s="144"/>
      <c r="H2" s="14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37"/>
      <c r="C3" s="138"/>
      <c r="D3" s="146"/>
      <c r="E3" s="147"/>
      <c r="F3" s="147"/>
      <c r="G3" s="147"/>
      <c r="H3" s="14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49" t="s">
        <v>6</v>
      </c>
      <c r="E5" s="150"/>
      <c r="F5" s="150"/>
      <c r="G5" s="150"/>
      <c r="H5" s="15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15'!B7+1</f>
        <v>44789</v>
      </c>
      <c r="C7" s="25" t="s">
        <v>10</v>
      </c>
      <c r="D7" s="26" t="s">
        <v>3</v>
      </c>
      <c r="E7" s="27" t="s">
        <v>11</v>
      </c>
      <c r="F7" s="28" t="s">
        <v>5</v>
      </c>
      <c r="G7" s="131" t="s">
        <v>2</v>
      </c>
      <c r="H7" s="132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15'!C26</f>
        <v>1727751</v>
      </c>
      <c r="D8" s="32" t="s">
        <v>0</v>
      </c>
      <c r="E8" s="32"/>
      <c r="F8" s="10" t="s">
        <v>0</v>
      </c>
      <c r="G8" s="133"/>
      <c r="H8" s="134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39"/>
      <c r="H9" s="14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39"/>
      <c r="H10" s="14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39"/>
      <c r="H11" s="14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39"/>
      <c r="H12" s="14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39"/>
      <c r="H13" s="14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39"/>
      <c r="H14" s="14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39"/>
      <c r="H15" s="14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1729468</v>
      </c>
      <c r="D16" s="51">
        <f>+C16-C8</f>
        <v>1717</v>
      </c>
      <c r="E16" s="51">
        <f>+D16*1000/14/3600</f>
        <v>34.067460317460316</v>
      </c>
      <c r="F16" s="52"/>
      <c r="G16" s="152"/>
      <c r="H16" s="15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39"/>
      <c r="H17" s="14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39"/>
      <c r="H18" s="14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39"/>
      <c r="H19" s="14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39"/>
      <c r="H20" s="14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1730075</v>
      </c>
      <c r="D21" s="51">
        <f>+C21-C16</f>
        <v>607</v>
      </c>
      <c r="E21" s="51">
        <f>+D21*1000/5/3600</f>
        <v>33.722222222222221</v>
      </c>
      <c r="F21" s="52"/>
      <c r="G21" s="152"/>
      <c r="H21" s="15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39"/>
      <c r="H22" s="14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39"/>
      <c r="H23" s="14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39"/>
      <c r="H24" s="14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2"/>
      <c r="G25" s="139"/>
      <c r="H25" s="14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1730679</v>
      </c>
      <c r="D26" s="51">
        <f>+C26-C21</f>
        <v>604</v>
      </c>
      <c r="E26" s="51">
        <f>+D26*1000/5/3600</f>
        <v>33.555555555555557</v>
      </c>
      <c r="F26" s="52" t="s">
        <v>0</v>
      </c>
      <c r="G26" s="152"/>
      <c r="H26" s="15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39"/>
      <c r="H27" s="14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39"/>
      <c r="H28" s="14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39"/>
      <c r="H29" s="14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39"/>
      <c r="H30" s="14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39"/>
      <c r="H31" s="14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41"/>
      <c r="H32" s="14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R43"/>
  <sheetViews>
    <sheetView showGridLines="0" showWhiteSpace="0" topLeftCell="A13" zoomScale="85" zoomScaleNormal="85" zoomScalePageLayoutView="70" workbookViewId="0">
      <selection activeCell="D24" sqref="D24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5"/>
      <c r="C2" s="136"/>
      <c r="D2" s="143" t="s">
        <v>4</v>
      </c>
      <c r="E2" s="144"/>
      <c r="F2" s="144"/>
      <c r="G2" s="144"/>
      <c r="H2" s="14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37"/>
      <c r="C3" s="138"/>
      <c r="D3" s="146"/>
      <c r="E3" s="147"/>
      <c r="F3" s="147"/>
      <c r="G3" s="147"/>
      <c r="H3" s="14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49" t="s">
        <v>6</v>
      </c>
      <c r="E5" s="150"/>
      <c r="F5" s="150"/>
      <c r="G5" s="150"/>
      <c r="H5" s="15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16'!B7+1</f>
        <v>44790</v>
      </c>
      <c r="C7" s="25" t="s">
        <v>10</v>
      </c>
      <c r="D7" s="26" t="s">
        <v>3</v>
      </c>
      <c r="E7" s="27" t="s">
        <v>11</v>
      </c>
      <c r="F7" s="28" t="s">
        <v>5</v>
      </c>
      <c r="G7" s="131" t="s">
        <v>2</v>
      </c>
      <c r="H7" s="132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16'!C26</f>
        <v>1730679</v>
      </c>
      <c r="D8" s="32" t="s">
        <v>0</v>
      </c>
      <c r="E8" s="32"/>
      <c r="F8" s="10" t="s">
        <v>0</v>
      </c>
      <c r="G8" s="133"/>
      <c r="H8" s="134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39"/>
      <c r="H9" s="14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39"/>
      <c r="H10" s="14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39"/>
      <c r="H11" s="14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39"/>
      <c r="H12" s="14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39"/>
      <c r="H13" s="14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39"/>
      <c r="H14" s="14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39"/>
      <c r="H15" s="14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1732369</v>
      </c>
      <c r="D16" s="51">
        <f>+C16-C8</f>
        <v>1690</v>
      </c>
      <c r="E16" s="51">
        <f>+D16*1000/14/3600</f>
        <v>33.531746031746032</v>
      </c>
      <c r="F16" s="52"/>
      <c r="G16" s="152"/>
      <c r="H16" s="15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39"/>
      <c r="H17" s="14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39"/>
      <c r="H18" s="14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39"/>
      <c r="H19" s="14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39"/>
      <c r="H20" s="14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1732995</v>
      </c>
      <c r="D21" s="51">
        <f>+C21-C16</f>
        <v>626</v>
      </c>
      <c r="E21" s="51">
        <f>+D21*1000/5/3600</f>
        <v>34.777777777777779</v>
      </c>
      <c r="F21" s="52"/>
      <c r="G21" s="152"/>
      <c r="H21" s="15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39"/>
      <c r="H22" s="14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39"/>
      <c r="H23" s="14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39"/>
      <c r="H24" s="14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39"/>
      <c r="H25" s="14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1733688</v>
      </c>
      <c r="D26" s="51">
        <f>+C26-C21</f>
        <v>693</v>
      </c>
      <c r="E26" s="51">
        <f>+D26*1000/5/3600</f>
        <v>38.5</v>
      </c>
      <c r="F26" s="56"/>
      <c r="G26" s="152"/>
      <c r="H26" s="15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39"/>
      <c r="H27" s="14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39"/>
      <c r="H28" s="14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39"/>
      <c r="H29" s="14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39"/>
      <c r="H30" s="14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39"/>
      <c r="H31" s="14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41"/>
      <c r="H32" s="14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R43"/>
  <sheetViews>
    <sheetView showGridLines="0" showWhiteSpace="0" topLeftCell="A13" zoomScale="85" zoomScaleNormal="85" zoomScalePageLayoutView="70" workbookViewId="0">
      <selection activeCell="D24" sqref="D24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5"/>
      <c r="C2" s="136"/>
      <c r="D2" s="143" t="s">
        <v>4</v>
      </c>
      <c r="E2" s="144"/>
      <c r="F2" s="144"/>
      <c r="G2" s="144"/>
      <c r="H2" s="14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37"/>
      <c r="C3" s="138"/>
      <c r="D3" s="146"/>
      <c r="E3" s="147"/>
      <c r="F3" s="147"/>
      <c r="G3" s="147"/>
      <c r="H3" s="14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49" t="s">
        <v>6</v>
      </c>
      <c r="E5" s="150"/>
      <c r="F5" s="150"/>
      <c r="G5" s="150"/>
      <c r="H5" s="15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17'!B7+1</f>
        <v>44791</v>
      </c>
      <c r="C7" s="25" t="s">
        <v>10</v>
      </c>
      <c r="D7" s="26" t="s">
        <v>3</v>
      </c>
      <c r="E7" s="27" t="s">
        <v>11</v>
      </c>
      <c r="F7" s="28" t="s">
        <v>5</v>
      </c>
      <c r="G7" s="131" t="s">
        <v>2</v>
      </c>
      <c r="H7" s="132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17'!C26</f>
        <v>1733688</v>
      </c>
      <c r="D8" s="32" t="s">
        <v>0</v>
      </c>
      <c r="E8" s="32"/>
      <c r="F8" s="10" t="s">
        <v>0</v>
      </c>
      <c r="G8" s="133"/>
      <c r="H8" s="134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39"/>
      <c r="H9" s="14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39"/>
      <c r="H10" s="14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39"/>
      <c r="H11" s="14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39"/>
      <c r="H12" s="14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39"/>
      <c r="H13" s="14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39"/>
      <c r="H14" s="14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39"/>
      <c r="H15" s="14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1735294</v>
      </c>
      <c r="D16" s="51">
        <f>+C16-C8</f>
        <v>1606</v>
      </c>
      <c r="E16" s="51">
        <f>+D16*1000/14/3600</f>
        <v>31.865079365079364</v>
      </c>
      <c r="F16" s="52"/>
      <c r="G16" s="152" t="s">
        <v>0</v>
      </c>
      <c r="H16" s="15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39"/>
      <c r="H17" s="14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39"/>
      <c r="H18" s="14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39"/>
      <c r="H19" s="14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39"/>
      <c r="H20" s="14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1735758</v>
      </c>
      <c r="D21" s="51">
        <f>+C21-C16</f>
        <v>464</v>
      </c>
      <c r="E21" s="51">
        <f>+D21*1000/5/3600</f>
        <v>25.777777777777779</v>
      </c>
      <c r="F21" s="52"/>
      <c r="G21" s="152" t="s">
        <v>0</v>
      </c>
      <c r="H21" s="15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39"/>
      <c r="H22" s="14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39"/>
      <c r="H23" s="14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39"/>
      <c r="H24" s="14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39"/>
      <c r="H25" s="14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1736377</v>
      </c>
      <c r="D26" s="51">
        <f>+C26-C21</f>
        <v>619</v>
      </c>
      <c r="E26" s="51">
        <f>+D26*1000/5/3600</f>
        <v>34.388888888888886</v>
      </c>
      <c r="F26" s="52" t="s">
        <v>0</v>
      </c>
      <c r="G26" s="152" t="s">
        <v>0</v>
      </c>
      <c r="H26" s="15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2"/>
      <c r="G27" s="139"/>
      <c r="H27" s="14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39"/>
      <c r="H28" s="14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39"/>
      <c r="H29" s="14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39"/>
      <c r="H30" s="14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39"/>
      <c r="H31" s="14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41"/>
      <c r="H32" s="14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D21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B1:R43"/>
  <sheetViews>
    <sheetView showGridLines="0" showWhiteSpace="0" topLeftCell="A4" zoomScale="85" zoomScaleNormal="85" zoomScalePageLayoutView="70" workbookViewId="0">
      <selection activeCell="C16" sqref="C16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/>
    <row r="2" spans="2:18" ht="18.75" customHeight="1" x14ac:dyDescent="0.35">
      <c r="B2" s="135"/>
      <c r="C2" s="136"/>
      <c r="D2" s="143" t="s">
        <v>4</v>
      </c>
      <c r="E2" s="144"/>
      <c r="F2" s="144"/>
      <c r="G2" s="144"/>
      <c r="H2" s="14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37"/>
      <c r="C3" s="138"/>
      <c r="D3" s="146"/>
      <c r="E3" s="147"/>
      <c r="F3" s="147"/>
      <c r="G3" s="147"/>
      <c r="H3" s="14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49" t="s">
        <v>6</v>
      </c>
      <c r="E5" s="150"/>
      <c r="F5" s="150"/>
      <c r="G5" s="150"/>
      <c r="H5" s="15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15">
        <v>44774</v>
      </c>
      <c r="C7" s="25" t="s">
        <v>10</v>
      </c>
      <c r="D7" s="26" t="s">
        <v>3</v>
      </c>
      <c r="E7" s="27" t="s">
        <v>11</v>
      </c>
      <c r="F7" s="28" t="s">
        <v>5</v>
      </c>
      <c r="G7" s="131" t="s">
        <v>2</v>
      </c>
      <c r="H7" s="132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49">
        <v>1687338</v>
      </c>
      <c r="D8" s="32"/>
      <c r="E8" s="32"/>
      <c r="F8" s="10"/>
      <c r="G8" s="133"/>
      <c r="H8" s="134"/>
      <c r="I8" s="33"/>
      <c r="J8" s="33" t="s">
        <v>0</v>
      </c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39"/>
      <c r="H9" s="14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53">
        <f>+D10*1000/3600</f>
        <v>0</v>
      </c>
      <c r="F10" s="12" t="s">
        <v>0</v>
      </c>
      <c r="G10" s="139"/>
      <c r="H10" s="14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53">
        <f t="shared" ref="E11:E25" si="1">+D11*1000/3600</f>
        <v>0</v>
      </c>
      <c r="F11" s="12"/>
      <c r="G11" s="139"/>
      <c r="H11" s="14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53">
        <f t="shared" si="1"/>
        <v>0</v>
      </c>
      <c r="F12" s="12"/>
      <c r="G12" s="139"/>
      <c r="H12" s="14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53">
        <f t="shared" si="1"/>
        <v>0</v>
      </c>
      <c r="F13" s="12" t="s">
        <v>0</v>
      </c>
      <c r="G13" s="139"/>
      <c r="H13" s="14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53">
        <f t="shared" si="1"/>
        <v>0</v>
      </c>
      <c r="F14" s="12" t="s">
        <v>0</v>
      </c>
      <c r="G14" s="139"/>
      <c r="H14" s="14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53">
        <f t="shared" si="1"/>
        <v>0</v>
      </c>
      <c r="F15" s="12"/>
      <c r="G15" s="139" t="s">
        <v>0</v>
      </c>
      <c r="H15" s="14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1689132</v>
      </c>
      <c r="D16" s="51">
        <f>+C16-C8</f>
        <v>1794</v>
      </c>
      <c r="E16" s="109">
        <f>+D16*1000/14/3600</f>
        <v>35.595238095238095</v>
      </c>
      <c r="F16" s="52"/>
      <c r="G16" s="152" t="s">
        <v>0</v>
      </c>
      <c r="H16" s="15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53">
        <v>0</v>
      </c>
      <c r="F17" s="12" t="s">
        <v>0</v>
      </c>
      <c r="G17" s="139" t="s">
        <v>0</v>
      </c>
      <c r="H17" s="14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53">
        <f t="shared" si="1"/>
        <v>0</v>
      </c>
      <c r="F18" s="12"/>
      <c r="G18" s="139"/>
      <c r="H18" s="14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53">
        <f t="shared" si="1"/>
        <v>0</v>
      </c>
      <c r="F19" s="12" t="s">
        <v>0</v>
      </c>
      <c r="G19" s="139"/>
      <c r="H19" s="14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53">
        <f t="shared" si="1"/>
        <v>0</v>
      </c>
      <c r="F20" s="12"/>
      <c r="G20" s="139"/>
      <c r="H20" s="14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1689671</v>
      </c>
      <c r="D21" s="51">
        <f>+C21-C16</f>
        <v>539</v>
      </c>
      <c r="E21" s="109">
        <f>+D21*1000/5/3600</f>
        <v>29.944444444444443</v>
      </c>
      <c r="F21" s="52"/>
      <c r="G21" s="152"/>
      <c r="H21" s="15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53">
        <v>0</v>
      </c>
      <c r="F22" s="13"/>
      <c r="G22" s="139"/>
      <c r="H22" s="14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53">
        <f t="shared" si="1"/>
        <v>0</v>
      </c>
      <c r="F23" s="13"/>
      <c r="G23" s="139"/>
      <c r="H23" s="14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53">
        <f t="shared" si="1"/>
        <v>0</v>
      </c>
      <c r="F24" s="13"/>
      <c r="G24" s="139"/>
      <c r="H24" s="14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53">
        <f t="shared" si="1"/>
        <v>0</v>
      </c>
      <c r="F25" s="13"/>
      <c r="G25" s="139" t="s">
        <v>0</v>
      </c>
      <c r="H25" s="14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1690200</v>
      </c>
      <c r="D26" s="51">
        <f>+C26-C21</f>
        <v>529</v>
      </c>
      <c r="E26" s="109">
        <f>+D26*1000/5/3600</f>
        <v>29.388888888888889</v>
      </c>
      <c r="F26" s="52" t="s">
        <v>0</v>
      </c>
      <c r="G26" s="152"/>
      <c r="H26" s="15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40">
        <v>0</v>
      </c>
      <c r="F27" s="13"/>
      <c r="G27" s="139"/>
      <c r="H27" s="14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40">
        <f t="shared" ref="E28:E32" si="2">+D28*1000/3600</f>
        <v>0</v>
      </c>
      <c r="F28" s="13"/>
      <c r="G28" s="139"/>
      <c r="H28" s="14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40">
        <f t="shared" si="2"/>
        <v>0</v>
      </c>
      <c r="F29" s="13"/>
      <c r="G29" s="139"/>
      <c r="H29" s="14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40">
        <f t="shared" si="2"/>
        <v>0</v>
      </c>
      <c r="F30" s="13"/>
      <c r="G30" s="139"/>
      <c r="H30" s="14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40">
        <f t="shared" si="2"/>
        <v>0</v>
      </c>
      <c r="F31" s="13"/>
      <c r="G31" s="139"/>
      <c r="H31" s="14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4">
        <f t="shared" si="2"/>
        <v>0</v>
      </c>
      <c r="F32" s="14"/>
      <c r="G32" s="141"/>
      <c r="H32" s="14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31:H31"/>
    <mergeCell ref="G32:H32"/>
    <mergeCell ref="D2:H3"/>
    <mergeCell ref="D5:H5"/>
    <mergeCell ref="G24:H24"/>
    <mergeCell ref="G25:H25"/>
    <mergeCell ref="G26:H26"/>
    <mergeCell ref="G27:H27"/>
    <mergeCell ref="G28:H28"/>
    <mergeCell ref="G19:H19"/>
    <mergeCell ref="G20:H20"/>
    <mergeCell ref="G21:H21"/>
    <mergeCell ref="G22:H22"/>
    <mergeCell ref="G23:H23"/>
    <mergeCell ref="G16:H16"/>
    <mergeCell ref="G17:H17"/>
    <mergeCell ref="G18:H18"/>
    <mergeCell ref="G29:H29"/>
    <mergeCell ref="G30:H30"/>
    <mergeCell ref="G11:H11"/>
    <mergeCell ref="G12:H12"/>
    <mergeCell ref="G13:H13"/>
    <mergeCell ref="G14:H14"/>
    <mergeCell ref="G15:H15"/>
    <mergeCell ref="G7:H7"/>
    <mergeCell ref="G8:H8"/>
    <mergeCell ref="B2:C3"/>
    <mergeCell ref="G9:H9"/>
    <mergeCell ref="G10:H10"/>
  </mergeCells>
  <conditionalFormatting sqref="N9:N32">
    <cfRule type="cellIs" dxfId="30" priority="8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R43"/>
  <sheetViews>
    <sheetView showGridLines="0" showWhiteSpace="0" topLeftCell="A13" zoomScale="85" zoomScaleNormal="85" zoomScalePageLayoutView="70" workbookViewId="0">
      <selection activeCell="D24" sqref="D24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5"/>
      <c r="C2" s="136"/>
      <c r="D2" s="143" t="s">
        <v>4</v>
      </c>
      <c r="E2" s="144"/>
      <c r="F2" s="144"/>
      <c r="G2" s="144"/>
      <c r="H2" s="14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37"/>
      <c r="C3" s="138"/>
      <c r="D3" s="146"/>
      <c r="E3" s="147"/>
      <c r="F3" s="147"/>
      <c r="G3" s="147"/>
      <c r="H3" s="14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49" t="s">
        <v>6</v>
      </c>
      <c r="E5" s="150"/>
      <c r="F5" s="150"/>
      <c r="G5" s="150"/>
      <c r="H5" s="15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18'!B7+1</f>
        <v>44792</v>
      </c>
      <c r="C7" s="25" t="s">
        <v>10</v>
      </c>
      <c r="D7" s="26" t="s">
        <v>3</v>
      </c>
      <c r="E7" s="27" t="s">
        <v>11</v>
      </c>
      <c r="F7" s="28" t="s">
        <v>5</v>
      </c>
      <c r="G7" s="131" t="s">
        <v>2</v>
      </c>
      <c r="H7" s="132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18'!C26</f>
        <v>1736377</v>
      </c>
      <c r="D8" s="32" t="s">
        <v>0</v>
      </c>
      <c r="E8" s="32"/>
      <c r="F8" s="10" t="s">
        <v>0</v>
      </c>
      <c r="G8" s="133"/>
      <c r="H8" s="134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39"/>
      <c r="H9" s="14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39"/>
      <c r="H10" s="14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39"/>
      <c r="H11" s="14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39"/>
      <c r="H12" s="14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39"/>
      <c r="H13" s="14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39"/>
      <c r="H14" s="14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39"/>
      <c r="H15" s="14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1738093</v>
      </c>
      <c r="D16" s="51">
        <f>+C16-C8</f>
        <v>1716</v>
      </c>
      <c r="E16" s="51">
        <f>+D16*1000/14/3600</f>
        <v>34.047619047619044</v>
      </c>
      <c r="F16" s="52"/>
      <c r="G16" s="152" t="s">
        <v>0</v>
      </c>
      <c r="H16" s="15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36">
        <v>0</v>
      </c>
      <c r="D17" s="36">
        <v>0</v>
      </c>
      <c r="E17" s="36">
        <f t="shared" si="1"/>
        <v>0</v>
      </c>
      <c r="F17" s="12"/>
      <c r="G17" s="139"/>
      <c r="H17" s="14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36">
        <v>0</v>
      </c>
      <c r="D18" s="36">
        <f t="shared" si="0"/>
        <v>0</v>
      </c>
      <c r="E18" s="36">
        <v>0</v>
      </c>
      <c r="F18" s="12"/>
      <c r="G18" s="139"/>
      <c r="H18" s="14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36">
        <v>0</v>
      </c>
      <c r="D19" s="36">
        <f t="shared" si="0"/>
        <v>0</v>
      </c>
      <c r="E19" s="36">
        <f t="shared" si="1"/>
        <v>0</v>
      </c>
      <c r="F19" s="12"/>
      <c r="G19" s="139"/>
      <c r="H19" s="14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36">
        <v>0</v>
      </c>
      <c r="D20" s="36">
        <f t="shared" si="0"/>
        <v>0</v>
      </c>
      <c r="E20" s="36">
        <f t="shared" si="1"/>
        <v>0</v>
      </c>
      <c r="F20" s="12"/>
      <c r="G20" s="139"/>
      <c r="H20" s="14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1738724</v>
      </c>
      <c r="D21" s="51">
        <f>+C21-C16</f>
        <v>631</v>
      </c>
      <c r="E21" s="51">
        <f>+D21*1000/5/3600</f>
        <v>35.055555555555557</v>
      </c>
      <c r="F21" s="52"/>
      <c r="G21" s="152" t="s">
        <v>0</v>
      </c>
      <c r="H21" s="15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36">
        <v>0</v>
      </c>
      <c r="D22" s="36">
        <v>0</v>
      </c>
      <c r="E22" s="36">
        <v>0</v>
      </c>
      <c r="F22" s="13"/>
      <c r="G22" s="139"/>
      <c r="H22" s="14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36">
        <v>0</v>
      </c>
      <c r="D23" s="36">
        <f t="shared" si="0"/>
        <v>0</v>
      </c>
      <c r="E23" s="36">
        <f t="shared" si="1"/>
        <v>0</v>
      </c>
      <c r="F23" s="13"/>
      <c r="G23" s="139"/>
      <c r="H23" s="14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36">
        <v>0</v>
      </c>
      <c r="D24" s="36">
        <f t="shared" si="0"/>
        <v>0</v>
      </c>
      <c r="E24" s="36">
        <f t="shared" si="1"/>
        <v>0</v>
      </c>
      <c r="F24" s="13"/>
      <c r="G24" s="139"/>
      <c r="H24" s="14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36">
        <v>0</v>
      </c>
      <c r="D25" s="36">
        <f t="shared" si="0"/>
        <v>0</v>
      </c>
      <c r="E25" s="36">
        <f t="shared" si="1"/>
        <v>0</v>
      </c>
      <c r="F25" s="13"/>
      <c r="G25" s="139"/>
      <c r="H25" s="14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1739299</v>
      </c>
      <c r="D26" s="51">
        <f>+C26-C21</f>
        <v>575</v>
      </c>
      <c r="E26" s="51">
        <f>+D26*1000/5/3600</f>
        <v>31.944444444444443</v>
      </c>
      <c r="F26" s="52"/>
      <c r="G26" s="152" t="s">
        <v>0</v>
      </c>
      <c r="H26" s="15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2"/>
      <c r="G27" s="139"/>
      <c r="H27" s="14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39"/>
      <c r="H28" s="14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39"/>
      <c r="H29" s="14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39"/>
      <c r="H30" s="14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39"/>
      <c r="H31" s="14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41"/>
      <c r="H32" s="14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R43"/>
  <sheetViews>
    <sheetView showGridLines="0" showWhiteSpace="0" topLeftCell="A12" zoomScale="85" zoomScaleNormal="85" zoomScalePageLayoutView="70" workbookViewId="0">
      <selection activeCell="D24" sqref="D24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5"/>
      <c r="C2" s="136"/>
      <c r="D2" s="143" t="s">
        <v>4</v>
      </c>
      <c r="E2" s="144"/>
      <c r="F2" s="144"/>
      <c r="G2" s="144"/>
      <c r="H2" s="14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37"/>
      <c r="C3" s="138"/>
      <c r="D3" s="146"/>
      <c r="E3" s="147"/>
      <c r="F3" s="147"/>
      <c r="G3" s="147"/>
      <c r="H3" s="14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49" t="s">
        <v>6</v>
      </c>
      <c r="E5" s="150"/>
      <c r="F5" s="150"/>
      <c r="G5" s="150"/>
      <c r="H5" s="15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19'!B7+1</f>
        <v>44793</v>
      </c>
      <c r="C7" s="25" t="s">
        <v>10</v>
      </c>
      <c r="D7" s="26" t="s">
        <v>3</v>
      </c>
      <c r="E7" s="27" t="s">
        <v>11</v>
      </c>
      <c r="F7" s="28" t="s">
        <v>5</v>
      </c>
      <c r="G7" s="131" t="s">
        <v>2</v>
      </c>
      <c r="H7" s="132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19'!C26</f>
        <v>1739299</v>
      </c>
      <c r="D8" s="32" t="s">
        <v>0</v>
      </c>
      <c r="E8" s="32"/>
      <c r="F8" s="10" t="s">
        <v>0</v>
      </c>
      <c r="G8" s="133"/>
      <c r="H8" s="134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39"/>
      <c r="H9" s="14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39"/>
      <c r="H10" s="14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39"/>
      <c r="H11" s="14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39"/>
      <c r="H12" s="14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39"/>
      <c r="H13" s="14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39"/>
      <c r="H14" s="14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39"/>
      <c r="H15" s="14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1740889</v>
      </c>
      <c r="D16" s="51">
        <f>+C16-C8</f>
        <v>1590</v>
      </c>
      <c r="E16" s="51">
        <f>+D16*1000/14/3600</f>
        <v>31.547619047619047</v>
      </c>
      <c r="F16" s="52"/>
      <c r="G16" s="152" t="s">
        <v>0</v>
      </c>
      <c r="H16" s="15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39"/>
      <c r="H17" s="14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39"/>
      <c r="H18" s="14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39"/>
      <c r="H19" s="14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39"/>
      <c r="H20" s="14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1741454</v>
      </c>
      <c r="D21" s="51">
        <f>+C21-C16</f>
        <v>565</v>
      </c>
      <c r="E21" s="51">
        <f>+D21*1000/5/3600</f>
        <v>31.388888888888889</v>
      </c>
      <c r="F21" s="52"/>
      <c r="G21" s="152" t="s">
        <v>0</v>
      </c>
      <c r="H21" s="15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39"/>
      <c r="H22" s="14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39"/>
      <c r="H23" s="14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39"/>
      <c r="H24" s="14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39"/>
      <c r="H25" s="14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1742076</v>
      </c>
      <c r="D26" s="51">
        <f>+C26-C21</f>
        <v>622</v>
      </c>
      <c r="E26" s="51">
        <f>+D26*1000/5/3600</f>
        <v>34.555555555555557</v>
      </c>
      <c r="F26" s="52"/>
      <c r="G26" s="152" t="s">
        <v>0</v>
      </c>
      <c r="H26" s="15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39"/>
      <c r="H27" s="14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39"/>
      <c r="H28" s="14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39"/>
      <c r="H29" s="14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39"/>
      <c r="H30" s="14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39"/>
      <c r="H31" s="14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41"/>
      <c r="H32" s="14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1"/>
  <dimension ref="B1:R43"/>
  <sheetViews>
    <sheetView showGridLines="0" showWhiteSpace="0" topLeftCell="A13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5"/>
      <c r="C2" s="136"/>
      <c r="D2" s="143" t="s">
        <v>4</v>
      </c>
      <c r="E2" s="144"/>
      <c r="F2" s="144"/>
      <c r="G2" s="144"/>
      <c r="H2" s="14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37"/>
      <c r="C3" s="138"/>
      <c r="D3" s="146"/>
      <c r="E3" s="147"/>
      <c r="F3" s="147"/>
      <c r="G3" s="147"/>
      <c r="H3" s="14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49" t="s">
        <v>6</v>
      </c>
      <c r="E5" s="150"/>
      <c r="F5" s="150"/>
      <c r="G5" s="150"/>
      <c r="H5" s="15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20'!B7+1</f>
        <v>44794</v>
      </c>
      <c r="C7" s="25" t="s">
        <v>10</v>
      </c>
      <c r="D7" s="26" t="s">
        <v>3</v>
      </c>
      <c r="E7" s="27" t="s">
        <v>11</v>
      </c>
      <c r="F7" s="28" t="s">
        <v>5</v>
      </c>
      <c r="G7" s="131" t="s">
        <v>2</v>
      </c>
      <c r="H7" s="132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20'!C26</f>
        <v>1742076</v>
      </c>
      <c r="D8" s="32" t="s">
        <v>0</v>
      </c>
      <c r="E8" s="32"/>
      <c r="F8" s="10" t="s">
        <v>0</v>
      </c>
      <c r="G8" s="133"/>
      <c r="H8" s="134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39"/>
      <c r="H9" s="14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39"/>
      <c r="H10" s="14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39"/>
      <c r="H11" s="14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39"/>
      <c r="H12" s="14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39"/>
      <c r="H13" s="14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39"/>
      <c r="H14" s="14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39"/>
      <c r="H15" s="14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1743665</v>
      </c>
      <c r="D16" s="51">
        <f>+C16-C8</f>
        <v>1589</v>
      </c>
      <c r="E16" s="51">
        <f>+D16*1000/14/3600</f>
        <v>31.527777777777779</v>
      </c>
      <c r="F16" s="52"/>
      <c r="G16" s="152" t="s">
        <v>0</v>
      </c>
      <c r="H16" s="15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39"/>
      <c r="H17" s="14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39"/>
      <c r="H18" s="14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39"/>
      <c r="H19" s="14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39"/>
      <c r="H20" s="14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1744215</v>
      </c>
      <c r="D21" s="51">
        <f>+C21-C16</f>
        <v>550</v>
      </c>
      <c r="E21" s="51">
        <f>+D21*1000/5/3600</f>
        <v>30.555555555555557</v>
      </c>
      <c r="F21" s="52"/>
      <c r="G21" s="152" t="s">
        <v>0</v>
      </c>
      <c r="H21" s="15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39"/>
      <c r="H22" s="14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39"/>
      <c r="H23" s="14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39"/>
      <c r="H24" s="14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39"/>
      <c r="H25" s="14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1744791</v>
      </c>
      <c r="D26" s="51">
        <f>+C26-C21</f>
        <v>576</v>
      </c>
      <c r="E26" s="51">
        <f>+D26*1000/5/3600</f>
        <v>32</v>
      </c>
      <c r="F26" s="52"/>
      <c r="G26" s="152" t="s">
        <v>0</v>
      </c>
      <c r="H26" s="15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39"/>
      <c r="H27" s="14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39"/>
      <c r="H28" s="14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39"/>
      <c r="H29" s="14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39"/>
      <c r="H30" s="14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39"/>
      <c r="H31" s="14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41"/>
      <c r="H32" s="14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2"/>
  <dimension ref="B1:R43"/>
  <sheetViews>
    <sheetView showGridLines="0" showWhiteSpace="0" topLeftCell="A1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5"/>
      <c r="C2" s="136"/>
      <c r="D2" s="143" t="s">
        <v>4</v>
      </c>
      <c r="E2" s="144"/>
      <c r="F2" s="144"/>
      <c r="G2" s="144"/>
      <c r="H2" s="14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37"/>
      <c r="C3" s="138"/>
      <c r="D3" s="146"/>
      <c r="E3" s="147"/>
      <c r="F3" s="147"/>
      <c r="G3" s="147"/>
      <c r="H3" s="14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49" t="s">
        <v>6</v>
      </c>
      <c r="E5" s="150"/>
      <c r="F5" s="150"/>
      <c r="G5" s="150"/>
      <c r="H5" s="15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21'!B7+1</f>
        <v>44795</v>
      </c>
      <c r="C7" s="25" t="s">
        <v>10</v>
      </c>
      <c r="D7" s="26" t="s">
        <v>3</v>
      </c>
      <c r="E7" s="27" t="s">
        <v>11</v>
      </c>
      <c r="F7" s="28" t="s">
        <v>5</v>
      </c>
      <c r="G7" s="131" t="s">
        <v>2</v>
      </c>
      <c r="H7" s="132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21'!C26</f>
        <v>1744791</v>
      </c>
      <c r="D8" s="32" t="s">
        <v>0</v>
      </c>
      <c r="E8" s="32"/>
      <c r="F8" s="10" t="s">
        <v>0</v>
      </c>
      <c r="G8" s="133"/>
      <c r="H8" s="134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39"/>
      <c r="H9" s="14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39"/>
      <c r="H10" s="14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39"/>
      <c r="H11" s="14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39"/>
      <c r="H12" s="14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39"/>
      <c r="H13" s="14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39"/>
      <c r="H14" s="14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39"/>
      <c r="H15" s="14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1746375</v>
      </c>
      <c r="D16" s="51">
        <f>+C16-C8</f>
        <v>1584</v>
      </c>
      <c r="E16" s="51">
        <f>+D16*1000/14/3600</f>
        <v>31.428571428571431</v>
      </c>
      <c r="F16" s="52"/>
      <c r="G16" s="152" t="s">
        <v>0</v>
      </c>
      <c r="H16" s="15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39"/>
      <c r="H17" s="14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39"/>
      <c r="H18" s="14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39"/>
      <c r="H19" s="14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39"/>
      <c r="H20" s="14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1746980</v>
      </c>
      <c r="D21" s="51">
        <f>+C21-C16</f>
        <v>605</v>
      </c>
      <c r="E21" s="51">
        <f>+D21*1000/5/3600</f>
        <v>33.611111111111114</v>
      </c>
      <c r="F21" s="52"/>
      <c r="G21" s="152" t="s">
        <v>0</v>
      </c>
      <c r="H21" s="15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2"/>
      <c r="G22" s="139"/>
      <c r="H22" s="14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39"/>
      <c r="H23" s="14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39"/>
      <c r="H24" s="14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39"/>
      <c r="H25" s="14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1747515</v>
      </c>
      <c r="D26" s="51">
        <f>+C26-C21</f>
        <v>535</v>
      </c>
      <c r="E26" s="51">
        <f>+D26*1000/5/3600</f>
        <v>29.722222222222221</v>
      </c>
      <c r="F26" s="52"/>
      <c r="G26" s="152" t="s">
        <v>0</v>
      </c>
      <c r="H26" s="15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39"/>
      <c r="H27" s="14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39"/>
      <c r="H28" s="14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39"/>
      <c r="H29" s="14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39"/>
      <c r="H30" s="14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39"/>
      <c r="H31" s="14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41"/>
      <c r="H32" s="14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3"/>
  <dimension ref="B1:R43"/>
  <sheetViews>
    <sheetView showGridLines="0" showWhiteSpace="0" topLeftCell="A13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5"/>
      <c r="C2" s="136"/>
      <c r="D2" s="143" t="s">
        <v>4</v>
      </c>
      <c r="E2" s="144"/>
      <c r="F2" s="144"/>
      <c r="G2" s="144"/>
      <c r="H2" s="14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37"/>
      <c r="C3" s="138"/>
      <c r="D3" s="146"/>
      <c r="E3" s="147"/>
      <c r="F3" s="147"/>
      <c r="G3" s="147"/>
      <c r="H3" s="14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49" t="s">
        <v>6</v>
      </c>
      <c r="E5" s="150"/>
      <c r="F5" s="150"/>
      <c r="G5" s="150"/>
      <c r="H5" s="15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22'!B7+1</f>
        <v>44796</v>
      </c>
      <c r="C7" s="25" t="s">
        <v>10</v>
      </c>
      <c r="D7" s="26" t="s">
        <v>3</v>
      </c>
      <c r="E7" s="27" t="s">
        <v>11</v>
      </c>
      <c r="F7" s="28" t="s">
        <v>5</v>
      </c>
      <c r="G7" s="131" t="s">
        <v>2</v>
      </c>
      <c r="H7" s="132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22'!C26</f>
        <v>1747515</v>
      </c>
      <c r="D8" s="32" t="s">
        <v>0</v>
      </c>
      <c r="E8" s="32"/>
      <c r="F8" s="10" t="s">
        <v>0</v>
      </c>
      <c r="G8" s="133"/>
      <c r="H8" s="134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39"/>
      <c r="H9" s="14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39"/>
      <c r="H10" s="14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39"/>
      <c r="H11" s="14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39"/>
      <c r="H12" s="14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39"/>
      <c r="H13" s="14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39"/>
      <c r="H14" s="14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39"/>
      <c r="H15" s="14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1749076</v>
      </c>
      <c r="D16" s="51">
        <f>+C16-C8</f>
        <v>1561</v>
      </c>
      <c r="E16" s="51">
        <f>+D16*1000/14/3600</f>
        <v>30.972222222222221</v>
      </c>
      <c r="F16" s="56"/>
      <c r="G16" s="152" t="s">
        <v>0</v>
      </c>
      <c r="H16" s="15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39"/>
      <c r="H17" s="14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39"/>
      <c r="H18" s="14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39"/>
      <c r="H19" s="14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39"/>
      <c r="H20" s="14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1749642</v>
      </c>
      <c r="D21" s="51">
        <f>+C21-C16</f>
        <v>566</v>
      </c>
      <c r="E21" s="51">
        <f>+D21*1000/5/3600</f>
        <v>31.444444444444443</v>
      </c>
      <c r="F21" s="52"/>
      <c r="G21" s="152" t="s">
        <v>0</v>
      </c>
      <c r="H21" s="15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39"/>
      <c r="H22" s="14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39"/>
      <c r="H23" s="14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39"/>
      <c r="H24" s="14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39"/>
      <c r="H25" s="14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1750190</v>
      </c>
      <c r="D26" s="51">
        <f>+C26-C21</f>
        <v>548</v>
      </c>
      <c r="E26" s="51">
        <f>+D26*1000/5/3600</f>
        <v>30.444444444444443</v>
      </c>
      <c r="F26" s="52"/>
      <c r="G26" s="152" t="s">
        <v>0</v>
      </c>
      <c r="H26" s="15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39"/>
      <c r="H27" s="14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39"/>
      <c r="H28" s="14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39"/>
      <c r="H29" s="14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39"/>
      <c r="H30" s="14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39"/>
      <c r="H31" s="14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41"/>
      <c r="H32" s="14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4"/>
  <dimension ref="B1:R43"/>
  <sheetViews>
    <sheetView showGridLines="0" showWhiteSpace="0" topLeftCell="A13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5"/>
      <c r="C2" s="136"/>
      <c r="D2" s="143" t="s">
        <v>4</v>
      </c>
      <c r="E2" s="144"/>
      <c r="F2" s="144"/>
      <c r="G2" s="144"/>
      <c r="H2" s="14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37"/>
      <c r="C3" s="138"/>
      <c r="D3" s="146"/>
      <c r="E3" s="147"/>
      <c r="F3" s="147"/>
      <c r="G3" s="147"/>
      <c r="H3" s="14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49" t="s">
        <v>6</v>
      </c>
      <c r="E5" s="150"/>
      <c r="F5" s="150"/>
      <c r="G5" s="150"/>
      <c r="H5" s="15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23'!B7+1</f>
        <v>44797</v>
      </c>
      <c r="C7" s="25" t="s">
        <v>10</v>
      </c>
      <c r="D7" s="26" t="s">
        <v>3</v>
      </c>
      <c r="E7" s="27" t="s">
        <v>11</v>
      </c>
      <c r="F7" s="28" t="s">
        <v>5</v>
      </c>
      <c r="G7" s="131" t="s">
        <v>2</v>
      </c>
      <c r="H7" s="132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23'!C26</f>
        <v>1750190</v>
      </c>
      <c r="D8" s="32" t="s">
        <v>0</v>
      </c>
      <c r="E8" s="32"/>
      <c r="F8" s="10" t="s">
        <v>0</v>
      </c>
      <c r="G8" s="133"/>
      <c r="H8" s="134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39"/>
      <c r="H9" s="14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39"/>
      <c r="H10" s="14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39"/>
      <c r="H11" s="14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39"/>
      <c r="H12" s="14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39"/>
      <c r="H13" s="14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39"/>
      <c r="H14" s="14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39"/>
      <c r="H15" s="14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1751745</v>
      </c>
      <c r="D16" s="51">
        <f>+C16-C8</f>
        <v>1555</v>
      </c>
      <c r="E16" s="51">
        <f>+D16*1000/14/3600</f>
        <v>30.853174603174601</v>
      </c>
      <c r="F16" s="52"/>
      <c r="G16" s="152" t="s">
        <v>0</v>
      </c>
      <c r="H16" s="15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39"/>
      <c r="H17" s="14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39"/>
      <c r="H18" s="14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39"/>
      <c r="H19" s="14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39"/>
      <c r="H20" s="14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1752301</v>
      </c>
      <c r="D21" s="51">
        <f>+C21-C16</f>
        <v>556</v>
      </c>
      <c r="E21" s="51">
        <f>+D21*1000/5/3600</f>
        <v>30.888888888888889</v>
      </c>
      <c r="F21" s="52"/>
      <c r="G21" s="152" t="s">
        <v>0</v>
      </c>
      <c r="H21" s="15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39"/>
      <c r="H22" s="14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39"/>
      <c r="H23" s="14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39"/>
      <c r="H24" s="14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39"/>
      <c r="H25" s="14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1752837</v>
      </c>
      <c r="D26" s="51">
        <f>+C26-C21</f>
        <v>536</v>
      </c>
      <c r="E26" s="51">
        <f>+D26*1000/5/3600</f>
        <v>29.777777777777779</v>
      </c>
      <c r="F26" s="52"/>
      <c r="G26" s="152" t="s">
        <v>0</v>
      </c>
      <c r="H26" s="15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f t="shared" si="1"/>
        <v>0</v>
      </c>
      <c r="F27" s="13"/>
      <c r="G27" s="139"/>
      <c r="H27" s="14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v>0</v>
      </c>
      <c r="F28" s="13"/>
      <c r="G28" s="139"/>
      <c r="H28" s="14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39"/>
      <c r="H29" s="14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39"/>
      <c r="H30" s="14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39"/>
      <c r="H31" s="14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41"/>
      <c r="H32" s="14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formatCells="0" formatColumns="0" formatRows="0" insertColumns="0" insertRows="0" insertHyperlinks="0" deleteColumns="0" deleteRows="0" sort="0" autoFilter="0" pivotTables="0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26" formula="1"/>
  </ignoredErrors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5"/>
  <dimension ref="B1:R43"/>
  <sheetViews>
    <sheetView showGridLines="0" showWhiteSpace="0" topLeftCell="A12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5"/>
      <c r="C2" s="136"/>
      <c r="D2" s="143" t="s">
        <v>4</v>
      </c>
      <c r="E2" s="144"/>
      <c r="F2" s="144"/>
      <c r="G2" s="144"/>
      <c r="H2" s="14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37"/>
      <c r="C3" s="138"/>
      <c r="D3" s="146"/>
      <c r="E3" s="147"/>
      <c r="F3" s="147"/>
      <c r="G3" s="147"/>
      <c r="H3" s="14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49" t="s">
        <v>6</v>
      </c>
      <c r="E5" s="150"/>
      <c r="F5" s="150"/>
      <c r="G5" s="150"/>
      <c r="H5" s="15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24'!B7+1</f>
        <v>44798</v>
      </c>
      <c r="C7" s="25" t="s">
        <v>10</v>
      </c>
      <c r="D7" s="26" t="s">
        <v>3</v>
      </c>
      <c r="E7" s="27" t="s">
        <v>11</v>
      </c>
      <c r="F7" s="28" t="s">
        <v>5</v>
      </c>
      <c r="G7" s="131" t="s">
        <v>2</v>
      </c>
      <c r="H7" s="132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24'!C26</f>
        <v>1752837</v>
      </c>
      <c r="D8" s="32" t="s">
        <v>0</v>
      </c>
      <c r="E8" s="32"/>
      <c r="F8" s="10" t="s">
        <v>0</v>
      </c>
      <c r="G8" s="133"/>
      <c r="H8" s="134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39"/>
      <c r="H9" s="14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39"/>
      <c r="H10" s="14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39"/>
      <c r="H11" s="14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39"/>
      <c r="H12" s="14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39"/>
      <c r="H13" s="14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39"/>
      <c r="H14" s="14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39"/>
      <c r="H15" s="14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1754382</v>
      </c>
      <c r="D16" s="51">
        <f>+C16-C8</f>
        <v>1545</v>
      </c>
      <c r="E16" s="51">
        <f>+D16*1000/14/3600</f>
        <v>30.654761904761905</v>
      </c>
      <c r="F16" s="52"/>
      <c r="G16" s="152" t="s">
        <v>0</v>
      </c>
      <c r="H16" s="15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36">
        <v>0</v>
      </c>
      <c r="D17" s="36">
        <v>0</v>
      </c>
      <c r="E17" s="36">
        <v>0</v>
      </c>
      <c r="F17" s="12"/>
      <c r="G17" s="139"/>
      <c r="H17" s="14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36">
        <v>0</v>
      </c>
      <c r="D18" s="36">
        <f t="shared" si="0"/>
        <v>0</v>
      </c>
      <c r="E18" s="36">
        <f t="shared" si="1"/>
        <v>0</v>
      </c>
      <c r="F18" s="12"/>
      <c r="G18" s="139"/>
      <c r="H18" s="14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36">
        <v>0</v>
      </c>
      <c r="D19" s="36">
        <f t="shared" si="0"/>
        <v>0</v>
      </c>
      <c r="E19" s="36">
        <f t="shared" si="1"/>
        <v>0</v>
      </c>
      <c r="F19" s="12"/>
      <c r="G19" s="139"/>
      <c r="H19" s="14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36">
        <v>0</v>
      </c>
      <c r="D20" s="36">
        <f t="shared" si="0"/>
        <v>0</v>
      </c>
      <c r="E20" s="36">
        <f t="shared" si="1"/>
        <v>0</v>
      </c>
      <c r="F20" s="12"/>
      <c r="G20" s="139"/>
      <c r="H20" s="14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1754952</v>
      </c>
      <c r="D21" s="51">
        <f>+C21-C16</f>
        <v>570</v>
      </c>
      <c r="E21" s="51">
        <f>+D21*1000/5/3600</f>
        <v>31.666666666666668</v>
      </c>
      <c r="F21" s="52"/>
      <c r="G21" s="152" t="s">
        <v>0</v>
      </c>
      <c r="H21" s="15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36">
        <v>0</v>
      </c>
      <c r="D22" s="36">
        <v>0</v>
      </c>
      <c r="E22" s="36">
        <v>0</v>
      </c>
      <c r="F22" s="12"/>
      <c r="G22" s="139"/>
      <c r="H22" s="14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36">
        <v>0</v>
      </c>
      <c r="D23" s="36">
        <f t="shared" si="0"/>
        <v>0</v>
      </c>
      <c r="E23" s="36">
        <f t="shared" si="1"/>
        <v>0</v>
      </c>
      <c r="F23" s="13"/>
      <c r="G23" s="139"/>
      <c r="H23" s="14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36">
        <v>0</v>
      </c>
      <c r="D24" s="36">
        <f t="shared" si="0"/>
        <v>0</v>
      </c>
      <c r="E24" s="36">
        <f t="shared" si="1"/>
        <v>0</v>
      </c>
      <c r="F24" s="13"/>
      <c r="G24" s="139"/>
      <c r="H24" s="14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36">
        <v>0</v>
      </c>
      <c r="D25" s="36">
        <f t="shared" si="0"/>
        <v>0</v>
      </c>
      <c r="E25" s="36">
        <f t="shared" si="1"/>
        <v>0</v>
      </c>
      <c r="F25" s="13"/>
      <c r="G25" s="139"/>
      <c r="H25" s="14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1755504</v>
      </c>
      <c r="D26" s="51">
        <f>+C26-C21</f>
        <v>552</v>
      </c>
      <c r="E26" s="51">
        <f>+D26*1000/5/3600</f>
        <v>30.666666666666668</v>
      </c>
      <c r="F26" s="52"/>
      <c r="G26" s="152" t="s">
        <v>0</v>
      </c>
      <c r="H26" s="15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39"/>
      <c r="H27" s="14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39"/>
      <c r="H28" s="14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39"/>
      <c r="H29" s="14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39"/>
      <c r="H30" s="14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39"/>
      <c r="H31" s="14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41"/>
      <c r="H32" s="14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6"/>
  <dimension ref="B1:R43"/>
  <sheetViews>
    <sheetView showGridLines="0" showWhiteSpace="0" topLeftCell="A13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5"/>
      <c r="C2" s="136"/>
      <c r="D2" s="143" t="s">
        <v>4</v>
      </c>
      <c r="E2" s="144"/>
      <c r="F2" s="144"/>
      <c r="G2" s="144"/>
      <c r="H2" s="14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37"/>
      <c r="C3" s="138"/>
      <c r="D3" s="146"/>
      <c r="E3" s="147"/>
      <c r="F3" s="147"/>
      <c r="G3" s="147"/>
      <c r="H3" s="14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49" t="s">
        <v>6</v>
      </c>
      <c r="E5" s="150"/>
      <c r="F5" s="150"/>
      <c r="G5" s="150"/>
      <c r="H5" s="15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25'!B7+1</f>
        <v>44799</v>
      </c>
      <c r="C7" s="25" t="s">
        <v>10</v>
      </c>
      <c r="D7" s="26" t="s">
        <v>3</v>
      </c>
      <c r="E7" s="27" t="s">
        <v>11</v>
      </c>
      <c r="F7" s="28" t="s">
        <v>5</v>
      </c>
      <c r="G7" s="131" t="s">
        <v>2</v>
      </c>
      <c r="H7" s="132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'Día 25'!C26</f>
        <v>1755504</v>
      </c>
      <c r="D8" s="32" t="s">
        <v>0</v>
      </c>
      <c r="E8" s="32"/>
      <c r="F8" s="10"/>
      <c r="G8" s="133"/>
      <c r="H8" s="134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/>
      <c r="G9" s="139"/>
      <c r="H9" s="14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39"/>
      <c r="H10" s="14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39"/>
      <c r="H11" s="14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39"/>
      <c r="H12" s="14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/>
      <c r="G13" s="139"/>
      <c r="H13" s="14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/>
      <c r="G14" s="139"/>
      <c r="H14" s="14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39"/>
      <c r="H15" s="14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1757068</v>
      </c>
      <c r="D16" s="51">
        <f>+C16-C8</f>
        <v>1564</v>
      </c>
      <c r="E16" s="51">
        <f>+D16*1000/14/3600</f>
        <v>31.031746031746032</v>
      </c>
      <c r="F16" s="56"/>
      <c r="G16" s="152"/>
      <c r="H16" s="15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36">
        <v>0</v>
      </c>
      <c r="D17" s="36">
        <v>0</v>
      </c>
      <c r="E17" s="36">
        <v>0</v>
      </c>
      <c r="F17" s="55"/>
      <c r="G17" s="139"/>
      <c r="H17" s="14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36">
        <v>0</v>
      </c>
      <c r="D18" s="36">
        <f t="shared" si="0"/>
        <v>0</v>
      </c>
      <c r="E18" s="36">
        <f t="shared" si="1"/>
        <v>0</v>
      </c>
      <c r="F18" s="12"/>
      <c r="G18" s="139"/>
      <c r="H18" s="14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36">
        <v>0</v>
      </c>
      <c r="D19" s="36">
        <f t="shared" si="0"/>
        <v>0</v>
      </c>
      <c r="E19" s="36">
        <f t="shared" si="1"/>
        <v>0</v>
      </c>
      <c r="F19" s="12"/>
      <c r="G19" s="139"/>
      <c r="H19" s="14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36">
        <v>0</v>
      </c>
      <c r="D20" s="36">
        <f t="shared" si="0"/>
        <v>0</v>
      </c>
      <c r="E20" s="36">
        <f t="shared" si="1"/>
        <v>0</v>
      </c>
      <c r="F20" s="12"/>
      <c r="G20" s="139"/>
      <c r="H20" s="14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1757655</v>
      </c>
      <c r="D21" s="51">
        <f>+C21-C16</f>
        <v>587</v>
      </c>
      <c r="E21" s="51">
        <f>+D21*1000/5/3600</f>
        <v>32.611111111111114</v>
      </c>
      <c r="F21" s="52"/>
      <c r="G21" s="152"/>
      <c r="H21" s="15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36">
        <v>0</v>
      </c>
      <c r="D22" s="36">
        <v>0</v>
      </c>
      <c r="E22" s="36">
        <v>0</v>
      </c>
      <c r="F22" s="55"/>
      <c r="G22" s="139"/>
      <c r="H22" s="14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36">
        <v>0</v>
      </c>
      <c r="D23" s="36">
        <f t="shared" si="0"/>
        <v>0</v>
      </c>
      <c r="E23" s="36">
        <f t="shared" si="1"/>
        <v>0</v>
      </c>
      <c r="F23" s="13"/>
      <c r="G23" s="139"/>
      <c r="H23" s="14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36">
        <v>0</v>
      </c>
      <c r="D24" s="36">
        <f t="shared" si="0"/>
        <v>0</v>
      </c>
      <c r="E24" s="36">
        <f t="shared" si="1"/>
        <v>0</v>
      </c>
      <c r="F24" s="13"/>
      <c r="G24" s="139"/>
      <c r="H24" s="14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36">
        <v>0</v>
      </c>
      <c r="D25" s="36">
        <f t="shared" si="0"/>
        <v>0</v>
      </c>
      <c r="E25" s="36">
        <f t="shared" si="1"/>
        <v>0</v>
      </c>
      <c r="F25" s="13"/>
      <c r="G25" s="139"/>
      <c r="H25" s="14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1758211</v>
      </c>
      <c r="D26" s="51">
        <f>+C26-C21</f>
        <v>556</v>
      </c>
      <c r="E26" s="51">
        <f>+D26*1000/5/3600</f>
        <v>30.888888888888889</v>
      </c>
      <c r="F26" s="56"/>
      <c r="G26" s="152"/>
      <c r="H26" s="15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39"/>
      <c r="H27" s="14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39"/>
      <c r="H28" s="14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39"/>
      <c r="H29" s="14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39"/>
      <c r="H30" s="14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39"/>
      <c r="H31" s="14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41"/>
      <c r="H32" s="14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7"/>
  <dimension ref="B1:R43"/>
  <sheetViews>
    <sheetView showGridLines="0" showWhiteSpace="0" topLeftCell="A1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5"/>
      <c r="C2" s="136"/>
      <c r="D2" s="143" t="s">
        <v>4</v>
      </c>
      <c r="E2" s="144"/>
      <c r="F2" s="144"/>
      <c r="G2" s="144"/>
      <c r="H2" s="14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37"/>
      <c r="C3" s="138"/>
      <c r="D3" s="146"/>
      <c r="E3" s="147"/>
      <c r="F3" s="147"/>
      <c r="G3" s="147"/>
      <c r="H3" s="14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49" t="s">
        <v>6</v>
      </c>
      <c r="E5" s="150"/>
      <c r="F5" s="150"/>
      <c r="G5" s="150"/>
      <c r="H5" s="15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26'!B7+1</f>
        <v>44800</v>
      </c>
      <c r="C7" s="25" t="s">
        <v>10</v>
      </c>
      <c r="D7" s="26" t="s">
        <v>3</v>
      </c>
      <c r="E7" s="27" t="s">
        <v>11</v>
      </c>
      <c r="F7" s="28" t="s">
        <v>5</v>
      </c>
      <c r="G7" s="131" t="s">
        <v>2</v>
      </c>
      <c r="H7" s="132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'Día 26'!C26</f>
        <v>1758211</v>
      </c>
      <c r="D8" s="32" t="s">
        <v>0</v>
      </c>
      <c r="E8" s="32"/>
      <c r="F8" s="10" t="s">
        <v>0</v>
      </c>
      <c r="G8" s="133"/>
      <c r="H8" s="134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39"/>
      <c r="H9" s="14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39"/>
      <c r="H10" s="14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39"/>
      <c r="H11" s="14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39"/>
      <c r="H12" s="14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/>
      <c r="G13" s="139"/>
      <c r="H13" s="14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/>
      <c r="G14" s="139"/>
      <c r="H14" s="14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39"/>
      <c r="H15" s="14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1759768</v>
      </c>
      <c r="D16" s="51">
        <f>+C16-C8</f>
        <v>1557</v>
      </c>
      <c r="E16" s="51">
        <f>+D16*1000/14/3600</f>
        <v>30.892857142857142</v>
      </c>
      <c r="F16" s="56"/>
      <c r="G16" s="152"/>
      <c r="H16" s="15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36">
        <v>0</v>
      </c>
      <c r="D17" s="36">
        <v>0</v>
      </c>
      <c r="E17" s="36">
        <v>0</v>
      </c>
      <c r="F17" s="12"/>
      <c r="G17" s="139"/>
      <c r="H17" s="14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36">
        <v>0</v>
      </c>
      <c r="D18" s="36">
        <f t="shared" si="0"/>
        <v>0</v>
      </c>
      <c r="E18" s="36">
        <f t="shared" si="1"/>
        <v>0</v>
      </c>
      <c r="F18" s="12"/>
      <c r="G18" s="139"/>
      <c r="H18" s="14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36">
        <v>0</v>
      </c>
      <c r="D19" s="36">
        <f t="shared" si="0"/>
        <v>0</v>
      </c>
      <c r="E19" s="36">
        <f t="shared" si="1"/>
        <v>0</v>
      </c>
      <c r="F19" s="12"/>
      <c r="G19" s="139"/>
      <c r="H19" s="14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36">
        <v>0</v>
      </c>
      <c r="D20" s="36">
        <f t="shared" si="0"/>
        <v>0</v>
      </c>
      <c r="E20" s="36">
        <f t="shared" si="1"/>
        <v>0</v>
      </c>
      <c r="F20" s="12"/>
      <c r="G20" s="139"/>
      <c r="H20" s="14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1760334</v>
      </c>
      <c r="D21" s="51">
        <f>+C21-C16</f>
        <v>566</v>
      </c>
      <c r="E21" s="51">
        <f>+D21*1000/5/3600</f>
        <v>31.444444444444443</v>
      </c>
      <c r="F21" s="56"/>
      <c r="G21" s="152"/>
      <c r="H21" s="15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36">
        <v>0</v>
      </c>
      <c r="D22" s="36">
        <v>0</v>
      </c>
      <c r="E22" s="36">
        <v>0</v>
      </c>
      <c r="F22" s="13"/>
      <c r="G22" s="139"/>
      <c r="H22" s="14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36">
        <v>0</v>
      </c>
      <c r="D23" s="36">
        <f t="shared" si="0"/>
        <v>0</v>
      </c>
      <c r="E23" s="36">
        <f t="shared" si="1"/>
        <v>0</v>
      </c>
      <c r="F23" s="13"/>
      <c r="G23" s="139"/>
      <c r="H23" s="14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36">
        <v>0</v>
      </c>
      <c r="D24" s="36">
        <f t="shared" si="0"/>
        <v>0</v>
      </c>
      <c r="E24" s="36">
        <f t="shared" si="1"/>
        <v>0</v>
      </c>
      <c r="F24" s="13"/>
      <c r="G24" s="139"/>
      <c r="H24" s="14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36">
        <v>0</v>
      </c>
      <c r="D25" s="36">
        <f t="shared" si="0"/>
        <v>0</v>
      </c>
      <c r="E25" s="36">
        <f t="shared" si="1"/>
        <v>0</v>
      </c>
      <c r="F25" s="13"/>
      <c r="G25" s="139"/>
      <c r="H25" s="14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1760879</v>
      </c>
      <c r="D26" s="51">
        <f>+C26-C21</f>
        <v>545</v>
      </c>
      <c r="E26" s="51">
        <f>+D26*1000/5/3600</f>
        <v>30.277777777777779</v>
      </c>
      <c r="F26" s="56"/>
      <c r="G26" s="152"/>
      <c r="H26" s="15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39"/>
      <c r="H27" s="14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39"/>
      <c r="H28" s="14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39"/>
      <c r="H29" s="14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39"/>
      <c r="H30" s="14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39"/>
      <c r="H31" s="14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41"/>
      <c r="H32" s="14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8"/>
  <dimension ref="B1:R43"/>
  <sheetViews>
    <sheetView showGridLines="0" showWhiteSpace="0" topLeftCell="A1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5"/>
      <c r="C2" s="136"/>
      <c r="D2" s="143" t="s">
        <v>4</v>
      </c>
      <c r="E2" s="144"/>
      <c r="F2" s="144"/>
      <c r="G2" s="144"/>
      <c r="H2" s="14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37"/>
      <c r="C3" s="138"/>
      <c r="D3" s="146"/>
      <c r="E3" s="147"/>
      <c r="F3" s="147"/>
      <c r="G3" s="147"/>
      <c r="H3" s="14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49" t="s">
        <v>6</v>
      </c>
      <c r="E5" s="150"/>
      <c r="F5" s="150"/>
      <c r="G5" s="150"/>
      <c r="H5" s="15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27'!B7+1</f>
        <v>44801</v>
      </c>
      <c r="C7" s="25" t="s">
        <v>10</v>
      </c>
      <c r="D7" s="26" t="s">
        <v>3</v>
      </c>
      <c r="E7" s="27" t="s">
        <v>11</v>
      </c>
      <c r="F7" s="28" t="s">
        <v>5</v>
      </c>
      <c r="G7" s="131" t="s">
        <v>2</v>
      </c>
      <c r="H7" s="132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27'!C26</f>
        <v>1760879</v>
      </c>
      <c r="D8" s="32" t="s">
        <v>0</v>
      </c>
      <c r="E8" s="32"/>
      <c r="F8" s="10" t="s">
        <v>0</v>
      </c>
      <c r="G8" s="133"/>
      <c r="H8" s="134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39"/>
      <c r="H9" s="14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39"/>
      <c r="H10" s="14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39"/>
      <c r="H11" s="14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39"/>
      <c r="H12" s="14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39"/>
      <c r="H13" s="14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39"/>
      <c r="H14" s="14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39"/>
      <c r="H15" s="14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1762482</v>
      </c>
      <c r="D16" s="51">
        <f>+C16-C8</f>
        <v>1603</v>
      </c>
      <c r="E16" s="51">
        <f>+D16*1000/14/3600</f>
        <v>31.805555555555557</v>
      </c>
      <c r="F16" s="56"/>
      <c r="G16" s="152" t="s">
        <v>0</v>
      </c>
      <c r="H16" s="15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39"/>
      <c r="H17" s="14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39"/>
      <c r="H18" s="14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39"/>
      <c r="H19" s="14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39"/>
      <c r="H20" s="14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1763084</v>
      </c>
      <c r="D21" s="51">
        <f>+C21-C16</f>
        <v>602</v>
      </c>
      <c r="E21" s="51">
        <f>+D21*1000/5/3600</f>
        <v>33.444444444444443</v>
      </c>
      <c r="F21" s="56"/>
      <c r="G21" s="152"/>
      <c r="H21" s="15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39"/>
      <c r="H22" s="14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39"/>
      <c r="H23" s="14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55"/>
      <c r="G24" s="158"/>
      <c r="H24" s="159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39"/>
      <c r="H25" s="14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1763637</v>
      </c>
      <c r="D26" s="51">
        <f>+C26-C21</f>
        <v>553</v>
      </c>
      <c r="E26" s="51">
        <f>+D26*1000/5/3600</f>
        <v>30.722222222222221</v>
      </c>
      <c r="F26" s="52"/>
      <c r="G26" s="152"/>
      <c r="H26" s="15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39"/>
      <c r="H27" s="14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39"/>
      <c r="H28" s="14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39"/>
      <c r="H29" s="14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39"/>
      <c r="H30" s="14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39"/>
      <c r="H31" s="14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41"/>
      <c r="H32" s="14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B1:R43"/>
  <sheetViews>
    <sheetView showGridLines="0" showWhiteSpace="0" topLeftCell="A11" zoomScale="85" zoomScaleNormal="85" zoomScalePageLayoutView="70" workbookViewId="0">
      <selection activeCell="F21" sqref="F21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5"/>
      <c r="C2" s="136"/>
      <c r="D2" s="143" t="s">
        <v>4</v>
      </c>
      <c r="E2" s="144"/>
      <c r="F2" s="144"/>
      <c r="G2" s="144"/>
      <c r="H2" s="14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37"/>
      <c r="C3" s="138"/>
      <c r="D3" s="146"/>
      <c r="E3" s="147"/>
      <c r="F3" s="147"/>
      <c r="G3" s="147"/>
      <c r="H3" s="14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49" t="s">
        <v>6</v>
      </c>
      <c r="E5" s="150"/>
      <c r="F5" s="150"/>
      <c r="G5" s="150"/>
      <c r="H5" s="15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1'!B7+1</f>
        <v>44775</v>
      </c>
      <c r="C7" s="25" t="s">
        <v>10</v>
      </c>
      <c r="D7" s="26" t="s">
        <v>3</v>
      </c>
      <c r="E7" s="27" t="s">
        <v>11</v>
      </c>
      <c r="F7" s="28" t="s">
        <v>5</v>
      </c>
      <c r="G7" s="131" t="s">
        <v>2</v>
      </c>
      <c r="H7" s="132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1'!C26</f>
        <v>1690200</v>
      </c>
      <c r="D8" s="32" t="s">
        <v>0</v>
      </c>
      <c r="E8" s="32"/>
      <c r="F8" s="10"/>
      <c r="G8" s="133"/>
      <c r="H8" s="134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39"/>
      <c r="H9" s="14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39"/>
      <c r="H10" s="14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39" t="s">
        <v>0</v>
      </c>
      <c r="H11" s="14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 t="s">
        <v>0</v>
      </c>
      <c r="G12" s="139"/>
      <c r="H12" s="14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39"/>
      <c r="H13" s="14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39"/>
      <c r="H14" s="14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39"/>
      <c r="H15" s="14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1691660</v>
      </c>
      <c r="D16" s="51">
        <f>+C16-C8</f>
        <v>1460</v>
      </c>
      <c r="E16" s="109">
        <f>+D16*1000/14/3600</f>
        <v>28.968253968253968</v>
      </c>
      <c r="F16" s="52"/>
      <c r="G16" s="152"/>
      <c r="H16" s="15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39"/>
      <c r="H17" s="14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39"/>
      <c r="H18" s="14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39"/>
      <c r="H19" s="14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02"/>
      <c r="G20" s="154"/>
      <c r="H20" s="155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1692163</v>
      </c>
      <c r="D21" s="51">
        <f>+C21-C16</f>
        <v>503</v>
      </c>
      <c r="E21" s="110">
        <f>+D21*1000/5/3600</f>
        <v>27.944444444444443</v>
      </c>
      <c r="F21" s="52"/>
      <c r="G21" s="156"/>
      <c r="H21" s="157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03"/>
      <c r="G22" s="133"/>
      <c r="H22" s="134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39"/>
      <c r="H23" s="14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39"/>
      <c r="H24" s="14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39"/>
      <c r="H25" s="14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1692717</v>
      </c>
      <c r="D26" s="51">
        <f>+C26-C21</f>
        <v>554</v>
      </c>
      <c r="E26" s="109">
        <f>+D26*1000/5/3600</f>
        <v>30.777777777777779</v>
      </c>
      <c r="F26" s="52"/>
      <c r="G26" s="152"/>
      <c r="H26" s="15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39"/>
      <c r="H27" s="14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39"/>
      <c r="H28" s="14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39"/>
      <c r="H29" s="14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39"/>
      <c r="H30" s="14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39"/>
      <c r="H31" s="14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41"/>
      <c r="H32" s="14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43"/>
  <sheetViews>
    <sheetView showGridLines="0" showWhiteSpace="0" topLeftCell="A13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5"/>
      <c r="C2" s="136"/>
      <c r="D2" s="143" t="s">
        <v>4</v>
      </c>
      <c r="E2" s="144"/>
      <c r="F2" s="144"/>
      <c r="G2" s="144"/>
      <c r="H2" s="14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37"/>
      <c r="C3" s="138"/>
      <c r="D3" s="146"/>
      <c r="E3" s="147"/>
      <c r="F3" s="147"/>
      <c r="G3" s="147"/>
      <c r="H3" s="14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49" t="s">
        <v>6</v>
      </c>
      <c r="E5" s="150"/>
      <c r="F5" s="150"/>
      <c r="G5" s="150"/>
      <c r="H5" s="15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28'!B7+1</f>
        <v>44802</v>
      </c>
      <c r="C7" s="25" t="s">
        <v>10</v>
      </c>
      <c r="D7" s="26" t="s">
        <v>3</v>
      </c>
      <c r="E7" s="27" t="s">
        <v>11</v>
      </c>
      <c r="F7" s="28" t="s">
        <v>5</v>
      </c>
      <c r="G7" s="131" t="s">
        <v>2</v>
      </c>
      <c r="H7" s="132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28'!C26</f>
        <v>1763637</v>
      </c>
      <c r="D8" s="32" t="s">
        <v>0</v>
      </c>
      <c r="E8" s="32"/>
      <c r="F8" s="10" t="s">
        <v>0</v>
      </c>
      <c r="G8" s="133"/>
      <c r="H8" s="134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39"/>
      <c r="H9" s="14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39"/>
      <c r="H10" s="14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39"/>
      <c r="H11" s="14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39"/>
      <c r="H12" s="14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39"/>
      <c r="H13" s="14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39"/>
      <c r="H14" s="14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39"/>
      <c r="H15" s="14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1765231</v>
      </c>
      <c r="D16" s="51">
        <f>+C16-C8</f>
        <v>1594</v>
      </c>
      <c r="E16" s="51">
        <f>+D16*1000/14/3600</f>
        <v>31.626984126984127</v>
      </c>
      <c r="F16" s="56" t="s">
        <v>0</v>
      </c>
      <c r="G16" s="152" t="s">
        <v>0</v>
      </c>
      <c r="H16" s="15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36">
        <v>0</v>
      </c>
      <c r="D17" s="36">
        <v>0</v>
      </c>
      <c r="E17" s="36">
        <v>0</v>
      </c>
      <c r="F17" s="12"/>
      <c r="G17" s="139"/>
      <c r="H17" s="14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36">
        <v>0</v>
      </c>
      <c r="D18" s="36">
        <f t="shared" si="0"/>
        <v>0</v>
      </c>
      <c r="E18" s="36">
        <f t="shared" si="1"/>
        <v>0</v>
      </c>
      <c r="F18" s="12"/>
      <c r="G18" s="139"/>
      <c r="H18" s="14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36">
        <v>0</v>
      </c>
      <c r="D19" s="36">
        <f t="shared" si="0"/>
        <v>0</v>
      </c>
      <c r="E19" s="36">
        <f t="shared" si="1"/>
        <v>0</v>
      </c>
      <c r="F19" s="12"/>
      <c r="G19" s="139"/>
      <c r="H19" s="14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36">
        <v>0</v>
      </c>
      <c r="D20" s="36">
        <f t="shared" si="0"/>
        <v>0</v>
      </c>
      <c r="E20" s="36">
        <f t="shared" si="1"/>
        <v>0</v>
      </c>
      <c r="F20" s="12"/>
      <c r="G20" s="139"/>
      <c r="H20" s="14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1765798</v>
      </c>
      <c r="D21" s="51">
        <f>+C21-C16</f>
        <v>567</v>
      </c>
      <c r="E21" s="51">
        <f>+D21*1000/5/3600</f>
        <v>31.5</v>
      </c>
      <c r="F21" s="56"/>
      <c r="G21" s="152"/>
      <c r="H21" s="15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36">
        <v>0</v>
      </c>
      <c r="D22" s="36">
        <v>0</v>
      </c>
      <c r="E22" s="36">
        <v>0</v>
      </c>
      <c r="F22" s="13"/>
      <c r="G22" s="139"/>
      <c r="H22" s="14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36">
        <v>0</v>
      </c>
      <c r="D23" s="36">
        <f t="shared" si="0"/>
        <v>0</v>
      </c>
      <c r="E23" s="36">
        <f t="shared" si="1"/>
        <v>0</v>
      </c>
      <c r="F23" s="13"/>
      <c r="G23" s="139"/>
      <c r="H23" s="14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36">
        <v>0</v>
      </c>
      <c r="D24" s="36">
        <f t="shared" si="0"/>
        <v>0</v>
      </c>
      <c r="E24" s="36">
        <f t="shared" si="1"/>
        <v>0</v>
      </c>
      <c r="F24" s="55"/>
      <c r="G24" s="158"/>
      <c r="H24" s="159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36">
        <v>0</v>
      </c>
      <c r="D25" s="36">
        <f t="shared" si="0"/>
        <v>0</v>
      </c>
      <c r="E25" s="36">
        <f t="shared" si="1"/>
        <v>0</v>
      </c>
      <c r="F25" s="13"/>
      <c r="G25" s="139"/>
      <c r="H25" s="14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1766404</v>
      </c>
      <c r="D26" s="51">
        <f>+C26-C21</f>
        <v>606</v>
      </c>
      <c r="E26" s="51">
        <f>+D26*1000/5/3600</f>
        <v>33.666666666666664</v>
      </c>
      <c r="F26" s="52"/>
      <c r="G26" s="152"/>
      <c r="H26" s="15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39"/>
      <c r="H27" s="14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39"/>
      <c r="H28" s="14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39"/>
      <c r="H29" s="14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39"/>
      <c r="H30" s="14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39"/>
      <c r="H31" s="14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41"/>
      <c r="H32" s="14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43"/>
  <sheetViews>
    <sheetView showGridLines="0" showWhiteSpace="0" topLeftCell="A13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5"/>
      <c r="C2" s="136"/>
      <c r="D2" s="143" t="s">
        <v>4</v>
      </c>
      <c r="E2" s="144"/>
      <c r="F2" s="144"/>
      <c r="G2" s="144"/>
      <c r="H2" s="14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37"/>
      <c r="C3" s="138"/>
      <c r="D3" s="146"/>
      <c r="E3" s="147"/>
      <c r="F3" s="147"/>
      <c r="G3" s="147"/>
      <c r="H3" s="14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49" t="s">
        <v>6</v>
      </c>
      <c r="E5" s="150"/>
      <c r="F5" s="150"/>
      <c r="G5" s="150"/>
      <c r="H5" s="15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29'!B7+1</f>
        <v>44803</v>
      </c>
      <c r="C7" s="25" t="s">
        <v>10</v>
      </c>
      <c r="D7" s="26" t="s">
        <v>3</v>
      </c>
      <c r="E7" s="27" t="s">
        <v>11</v>
      </c>
      <c r="F7" s="28" t="s">
        <v>5</v>
      </c>
      <c r="G7" s="131" t="s">
        <v>2</v>
      </c>
      <c r="H7" s="132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112">
        <f>+'Día 29'!C26</f>
        <v>1766404</v>
      </c>
      <c r="D8" s="32" t="s">
        <v>0</v>
      </c>
      <c r="E8" s="32"/>
      <c r="F8" s="10" t="s">
        <v>0</v>
      </c>
      <c r="G8" s="133"/>
      <c r="H8" s="134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39"/>
      <c r="H9" s="14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39"/>
      <c r="H10" s="14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39"/>
      <c r="H11" s="14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39"/>
      <c r="H12" s="14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39"/>
      <c r="H13" s="14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39"/>
      <c r="H14" s="14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39"/>
      <c r="H15" s="14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1768077</v>
      </c>
      <c r="D16" s="51">
        <f>+C16-C8</f>
        <v>1673</v>
      </c>
      <c r="E16" s="51">
        <f>+D16*1000/14/3600</f>
        <v>33.194444444444443</v>
      </c>
      <c r="F16" s="56" t="s">
        <v>0</v>
      </c>
      <c r="G16" s="152" t="s">
        <v>0</v>
      </c>
      <c r="H16" s="15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36">
        <v>0</v>
      </c>
      <c r="D17" s="36">
        <v>0</v>
      </c>
      <c r="E17" s="36">
        <v>0</v>
      </c>
      <c r="F17" s="12"/>
      <c r="G17" s="139"/>
      <c r="H17" s="14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36">
        <v>0</v>
      </c>
      <c r="D18" s="36">
        <f t="shared" si="0"/>
        <v>0</v>
      </c>
      <c r="E18" s="36">
        <f t="shared" si="1"/>
        <v>0</v>
      </c>
      <c r="F18" s="12"/>
      <c r="G18" s="139"/>
      <c r="H18" s="14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36">
        <v>0</v>
      </c>
      <c r="D19" s="36">
        <f t="shared" si="0"/>
        <v>0</v>
      </c>
      <c r="E19" s="36">
        <f t="shared" si="1"/>
        <v>0</v>
      </c>
      <c r="F19" s="12"/>
      <c r="G19" s="139"/>
      <c r="H19" s="14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36">
        <v>0</v>
      </c>
      <c r="D20" s="36">
        <f t="shared" si="0"/>
        <v>0</v>
      </c>
      <c r="E20" s="36">
        <f t="shared" si="1"/>
        <v>0</v>
      </c>
      <c r="F20" s="12"/>
      <c r="G20" s="139"/>
      <c r="H20" s="14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1768680</v>
      </c>
      <c r="D21" s="51">
        <f>+C21-C16</f>
        <v>603</v>
      </c>
      <c r="E21" s="51">
        <f>+D21*1000/5/3600</f>
        <v>33.5</v>
      </c>
      <c r="F21" s="56"/>
      <c r="G21" s="152"/>
      <c r="H21" s="15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36">
        <v>0</v>
      </c>
      <c r="D22" s="36">
        <v>0</v>
      </c>
      <c r="E22" s="36">
        <v>0</v>
      </c>
      <c r="F22" s="13"/>
      <c r="G22" s="139"/>
      <c r="H22" s="14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36">
        <v>0</v>
      </c>
      <c r="D23" s="36">
        <f t="shared" si="0"/>
        <v>0</v>
      </c>
      <c r="E23" s="36">
        <f t="shared" si="1"/>
        <v>0</v>
      </c>
      <c r="F23" s="13"/>
      <c r="G23" s="139"/>
      <c r="H23" s="14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36">
        <v>0</v>
      </c>
      <c r="D24" s="36">
        <f t="shared" si="0"/>
        <v>0</v>
      </c>
      <c r="E24" s="36">
        <f t="shared" si="1"/>
        <v>0</v>
      </c>
      <c r="F24" s="55"/>
      <c r="G24" s="158"/>
      <c r="H24" s="159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36">
        <v>0</v>
      </c>
      <c r="D25" s="36">
        <f t="shared" si="0"/>
        <v>0</v>
      </c>
      <c r="E25" s="36">
        <f t="shared" si="1"/>
        <v>0</v>
      </c>
      <c r="F25" s="13"/>
      <c r="G25" s="139"/>
      <c r="H25" s="14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1769263</v>
      </c>
      <c r="D26" s="51">
        <f>+C26-C21</f>
        <v>583</v>
      </c>
      <c r="E26" s="51">
        <f>+D26*1000/5/3600</f>
        <v>32.388888888888886</v>
      </c>
      <c r="F26" s="52"/>
      <c r="G26" s="152"/>
      <c r="H26" s="15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39"/>
      <c r="H27" s="14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39"/>
      <c r="H28" s="14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39"/>
      <c r="H29" s="14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39"/>
      <c r="H30" s="14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39"/>
      <c r="H31" s="14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41"/>
      <c r="H32" s="14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43"/>
  <sheetViews>
    <sheetView showGridLines="0" showWhiteSpace="0" topLeftCell="A13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5"/>
      <c r="C2" s="136"/>
      <c r="D2" s="143" t="s">
        <v>4</v>
      </c>
      <c r="E2" s="144"/>
      <c r="F2" s="144"/>
      <c r="G2" s="144"/>
      <c r="H2" s="14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37"/>
      <c r="C3" s="138"/>
      <c r="D3" s="146"/>
      <c r="E3" s="147"/>
      <c r="F3" s="147"/>
      <c r="G3" s="147"/>
      <c r="H3" s="14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49" t="s">
        <v>6</v>
      </c>
      <c r="E5" s="150"/>
      <c r="F5" s="150"/>
      <c r="G5" s="150"/>
      <c r="H5" s="15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30'!B7+1</f>
        <v>44804</v>
      </c>
      <c r="C7" s="25" t="s">
        <v>10</v>
      </c>
      <c r="D7" s="26" t="s">
        <v>3</v>
      </c>
      <c r="E7" s="27" t="s">
        <v>11</v>
      </c>
      <c r="F7" s="28" t="s">
        <v>5</v>
      </c>
      <c r="G7" s="131" t="s">
        <v>2</v>
      </c>
      <c r="H7" s="132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107">
        <f>+'Día 30'!C26</f>
        <v>1769263</v>
      </c>
      <c r="D8" s="32" t="s">
        <v>0</v>
      </c>
      <c r="E8" s="32"/>
      <c r="F8" s="10" t="s">
        <v>0</v>
      </c>
      <c r="G8" s="133"/>
      <c r="H8" s="134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39"/>
      <c r="H9" s="14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39"/>
      <c r="H10" s="14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39"/>
      <c r="H11" s="14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39"/>
      <c r="H12" s="14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39"/>
      <c r="H13" s="14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39"/>
      <c r="H14" s="14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39"/>
      <c r="H15" s="14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1770921</v>
      </c>
      <c r="D16" s="51">
        <f>+C16-C8</f>
        <v>1658</v>
      </c>
      <c r="E16" s="51">
        <f>+D16*1000/14/3600</f>
        <v>32.896825396825399</v>
      </c>
      <c r="F16" s="56" t="s">
        <v>0</v>
      </c>
      <c r="G16" s="152" t="s">
        <v>0</v>
      </c>
      <c r="H16" s="15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36">
        <v>0</v>
      </c>
      <c r="D17" s="36">
        <v>0</v>
      </c>
      <c r="E17" s="36">
        <v>0</v>
      </c>
      <c r="F17" s="12"/>
      <c r="G17" s="139"/>
      <c r="H17" s="14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36">
        <v>0</v>
      </c>
      <c r="D18" s="36">
        <f t="shared" si="0"/>
        <v>0</v>
      </c>
      <c r="E18" s="36">
        <f t="shared" si="1"/>
        <v>0</v>
      </c>
      <c r="F18" s="12"/>
      <c r="G18" s="139"/>
      <c r="H18" s="14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36">
        <v>0</v>
      </c>
      <c r="D19" s="36">
        <f t="shared" si="0"/>
        <v>0</v>
      </c>
      <c r="E19" s="36">
        <f t="shared" si="1"/>
        <v>0</v>
      </c>
      <c r="F19" s="12"/>
      <c r="G19" s="139"/>
      <c r="H19" s="14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36">
        <v>0</v>
      </c>
      <c r="D20" s="36">
        <f t="shared" si="0"/>
        <v>0</v>
      </c>
      <c r="E20" s="36">
        <f t="shared" si="1"/>
        <v>0</v>
      </c>
      <c r="F20" s="12"/>
      <c r="G20" s="139"/>
      <c r="H20" s="14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1771502</v>
      </c>
      <c r="D21" s="51">
        <f>+C21-C16</f>
        <v>581</v>
      </c>
      <c r="E21" s="51">
        <f>+D21*1000/5/3600</f>
        <v>32.277777777777779</v>
      </c>
      <c r="F21" s="56"/>
      <c r="G21" s="152"/>
      <c r="H21" s="15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36">
        <v>0</v>
      </c>
      <c r="D22" s="36">
        <v>0</v>
      </c>
      <c r="E22" s="36">
        <v>0</v>
      </c>
      <c r="F22" s="13"/>
      <c r="G22" s="139"/>
      <c r="H22" s="14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36">
        <v>0</v>
      </c>
      <c r="D23" s="36">
        <f t="shared" si="0"/>
        <v>0</v>
      </c>
      <c r="E23" s="36">
        <f t="shared" si="1"/>
        <v>0</v>
      </c>
      <c r="F23" s="13"/>
      <c r="G23" s="139"/>
      <c r="H23" s="14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36">
        <v>0</v>
      </c>
      <c r="D24" s="36">
        <f t="shared" si="0"/>
        <v>0</v>
      </c>
      <c r="E24" s="36">
        <f t="shared" si="1"/>
        <v>0</v>
      </c>
      <c r="F24" s="55"/>
      <c r="G24" s="158"/>
      <c r="H24" s="159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36">
        <v>0</v>
      </c>
      <c r="D25" s="36">
        <f t="shared" si="0"/>
        <v>0</v>
      </c>
      <c r="E25" s="36">
        <f t="shared" si="1"/>
        <v>0</v>
      </c>
      <c r="F25" s="13"/>
      <c r="G25" s="139"/>
      <c r="H25" s="14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1772101</v>
      </c>
      <c r="D26" s="51">
        <f>+C26-C21</f>
        <v>599</v>
      </c>
      <c r="E26" s="51">
        <f>+D26*1000/5/3600</f>
        <v>33.277777777777779</v>
      </c>
      <c r="F26" s="52"/>
      <c r="G26" s="152"/>
      <c r="H26" s="15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39"/>
      <c r="H27" s="14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39"/>
      <c r="H28" s="14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39"/>
      <c r="H29" s="14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39"/>
      <c r="H30" s="14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39"/>
      <c r="H31" s="14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41"/>
      <c r="H32" s="14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B1:R43"/>
  <sheetViews>
    <sheetView showGridLines="0" showWhiteSpace="0" topLeftCell="A19" zoomScale="85" zoomScaleNormal="85" zoomScalePageLayoutView="70" workbookViewId="0">
      <selection activeCell="F21" sqref="F21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5"/>
      <c r="C2" s="136"/>
      <c r="D2" s="143" t="s">
        <v>4</v>
      </c>
      <c r="E2" s="144"/>
      <c r="F2" s="144"/>
      <c r="G2" s="144"/>
      <c r="H2" s="14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37"/>
      <c r="C3" s="138"/>
      <c r="D3" s="146"/>
      <c r="E3" s="147"/>
      <c r="F3" s="147"/>
      <c r="G3" s="147"/>
      <c r="H3" s="14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49" t="s">
        <v>6</v>
      </c>
      <c r="E5" s="150"/>
      <c r="F5" s="150"/>
      <c r="G5" s="150"/>
      <c r="H5" s="15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2'!B7+1</f>
        <v>44776</v>
      </c>
      <c r="C7" s="25" t="s">
        <v>10</v>
      </c>
      <c r="D7" s="26" t="s">
        <v>3</v>
      </c>
      <c r="E7" s="27" t="s">
        <v>11</v>
      </c>
      <c r="F7" s="28" t="s">
        <v>5</v>
      </c>
      <c r="G7" s="131" t="s">
        <v>2</v>
      </c>
      <c r="H7" s="132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2'!C26</f>
        <v>1692717</v>
      </c>
      <c r="D8" s="32" t="s">
        <v>0</v>
      </c>
      <c r="E8" s="32"/>
      <c r="F8" s="10"/>
      <c r="G8" s="133"/>
      <c r="H8" s="134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>
        <v>0</v>
      </c>
      <c r="E9" s="36">
        <v>0</v>
      </c>
      <c r="F9" s="11" t="s">
        <v>0</v>
      </c>
      <c r="G9" s="139"/>
      <c r="H9" s="14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39"/>
      <c r="H10" s="14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39"/>
      <c r="H11" s="14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39"/>
      <c r="H12" s="14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39"/>
      <c r="H13" s="14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39"/>
      <c r="H14" s="14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39"/>
      <c r="H15" s="14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1694310</v>
      </c>
      <c r="D16" s="51">
        <f>+C16-C8</f>
        <v>1593</v>
      </c>
      <c r="E16" s="109">
        <f>+D16*1000/14/3600</f>
        <v>31.607142857142858</v>
      </c>
      <c r="F16" s="52"/>
      <c r="G16" s="152"/>
      <c r="H16" s="15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39"/>
      <c r="H17" s="14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39"/>
      <c r="H18" s="14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39"/>
      <c r="H19" s="14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39"/>
      <c r="H20" s="14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1694845</v>
      </c>
      <c r="D21" s="51">
        <f>+C21-C16</f>
        <v>535</v>
      </c>
      <c r="E21" s="109">
        <f>+D21*1000/5/3600</f>
        <v>29.722222222222221</v>
      </c>
      <c r="F21" s="52"/>
      <c r="G21" s="152"/>
      <c r="H21" s="15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39"/>
      <c r="H22" s="14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39"/>
      <c r="H23" s="14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39"/>
      <c r="H24" s="14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39"/>
      <c r="H25" s="14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1695469</v>
      </c>
      <c r="D26" s="51">
        <f>+C26-C21</f>
        <v>624</v>
      </c>
      <c r="E26" s="109">
        <f>+D26*1000/5/3600</f>
        <v>34.666666666666664</v>
      </c>
      <c r="F26" s="52"/>
      <c r="G26" s="152"/>
      <c r="H26" s="15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39"/>
      <c r="H27" s="14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39"/>
      <c r="H28" s="14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39"/>
      <c r="H29" s="14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39"/>
      <c r="H30" s="14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39"/>
      <c r="H31" s="14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41"/>
      <c r="H32" s="14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/>
  <dimension ref="B1:R43"/>
  <sheetViews>
    <sheetView showGridLines="0" showWhiteSpace="0" topLeftCell="A6" zoomScale="85" zoomScaleNormal="85" zoomScalePageLayoutView="70" workbookViewId="0">
      <selection activeCell="F21" sqref="F21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5"/>
      <c r="C2" s="136"/>
      <c r="D2" s="143" t="s">
        <v>4</v>
      </c>
      <c r="E2" s="144"/>
      <c r="F2" s="144"/>
      <c r="G2" s="144"/>
      <c r="H2" s="14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37"/>
      <c r="C3" s="138"/>
      <c r="D3" s="146"/>
      <c r="E3" s="147"/>
      <c r="F3" s="147"/>
      <c r="G3" s="147"/>
      <c r="H3" s="14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49" t="s">
        <v>6</v>
      </c>
      <c r="E5" s="150"/>
      <c r="F5" s="150"/>
      <c r="G5" s="150"/>
      <c r="H5" s="15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3'!B7+1</f>
        <v>44777</v>
      </c>
      <c r="C7" s="25" t="s">
        <v>10</v>
      </c>
      <c r="D7" s="26" t="s">
        <v>3</v>
      </c>
      <c r="E7" s="27" t="s">
        <v>11</v>
      </c>
      <c r="F7" s="28" t="s">
        <v>5</v>
      </c>
      <c r="G7" s="131" t="s">
        <v>2</v>
      </c>
      <c r="H7" s="132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3'!C26</f>
        <v>1695469</v>
      </c>
      <c r="D8" s="32" t="s">
        <v>0</v>
      </c>
      <c r="E8" s="32"/>
      <c r="F8" s="10"/>
      <c r="G8" s="133"/>
      <c r="H8" s="134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39"/>
      <c r="H9" s="14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39"/>
      <c r="H10" s="14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39"/>
      <c r="H11" s="14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39"/>
      <c r="H12" s="14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39"/>
      <c r="H13" s="14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39"/>
      <c r="H14" s="14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39"/>
      <c r="H15" s="14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1696977</v>
      </c>
      <c r="D16" s="51">
        <f>+C16-C8</f>
        <v>1508</v>
      </c>
      <c r="E16" s="109">
        <f>+D16*1000/14/3600</f>
        <v>29.920634920634921</v>
      </c>
      <c r="F16" s="52"/>
      <c r="G16" s="152"/>
      <c r="H16" s="15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39"/>
      <c r="H17" s="14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39"/>
      <c r="H18" s="14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 t="s">
        <v>0</v>
      </c>
      <c r="G19" s="139"/>
      <c r="H19" s="14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39"/>
      <c r="H20" s="14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1697514</v>
      </c>
      <c r="D21" s="51">
        <f>+C21-C16</f>
        <v>537</v>
      </c>
      <c r="E21" s="109">
        <f>+D21*1000/5/3600</f>
        <v>29.833333333333332</v>
      </c>
      <c r="F21" s="52"/>
      <c r="G21" s="152"/>
      <c r="H21" s="15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39"/>
      <c r="H22" s="14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39"/>
      <c r="H23" s="14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39"/>
      <c r="H24" s="14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39"/>
      <c r="H25" s="14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1698112</v>
      </c>
      <c r="D26" s="51">
        <f>+C26-C21</f>
        <v>598</v>
      </c>
      <c r="E26" s="109">
        <f>+D26*1000/5/3600</f>
        <v>33.222222222222221</v>
      </c>
      <c r="F26" s="52"/>
      <c r="G26" s="152"/>
      <c r="H26" s="15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39"/>
      <c r="H27" s="14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39"/>
      <c r="H28" s="14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39"/>
      <c r="H29" s="14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39"/>
      <c r="H30" s="14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39"/>
      <c r="H31" s="14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41"/>
      <c r="H32" s="14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5"/>
  <dimension ref="B1:R43"/>
  <sheetViews>
    <sheetView showGridLines="0" showWhiteSpace="0" zoomScale="85" zoomScaleNormal="85" zoomScalePageLayoutView="70" workbookViewId="0">
      <selection activeCell="F21" sqref="F21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5"/>
      <c r="C2" s="136"/>
      <c r="D2" s="143" t="s">
        <v>4</v>
      </c>
      <c r="E2" s="144"/>
      <c r="F2" s="144"/>
      <c r="G2" s="144"/>
      <c r="H2" s="14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37"/>
      <c r="C3" s="138"/>
      <c r="D3" s="146"/>
      <c r="E3" s="147"/>
      <c r="F3" s="147"/>
      <c r="G3" s="147"/>
      <c r="H3" s="14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49" t="s">
        <v>6</v>
      </c>
      <c r="E5" s="150"/>
      <c r="F5" s="150"/>
      <c r="G5" s="150"/>
      <c r="H5" s="15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4'!B7+1</f>
        <v>44778</v>
      </c>
      <c r="C7" s="25" t="s">
        <v>10</v>
      </c>
      <c r="D7" s="26" t="s">
        <v>3</v>
      </c>
      <c r="E7" s="27" t="s">
        <v>11</v>
      </c>
      <c r="F7" s="28" t="s">
        <v>5</v>
      </c>
      <c r="G7" s="131" t="s">
        <v>2</v>
      </c>
      <c r="H7" s="132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4'!C26</f>
        <v>1698112</v>
      </c>
      <c r="D8" s="32" t="s">
        <v>0</v>
      </c>
      <c r="E8" s="32"/>
      <c r="F8" s="10"/>
      <c r="G8" s="133"/>
      <c r="H8" s="134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>
        <v>0</v>
      </c>
      <c r="E9" s="36">
        <v>0</v>
      </c>
      <c r="F9" s="11" t="s">
        <v>0</v>
      </c>
      <c r="G9" s="139"/>
      <c r="H9" s="14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39"/>
      <c r="H10" s="14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39"/>
      <c r="H11" s="14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39"/>
      <c r="H12" s="14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39"/>
      <c r="H13" s="14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39"/>
      <c r="H14" s="14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39"/>
      <c r="H15" s="14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1699857</v>
      </c>
      <c r="D16" s="51">
        <f>+C16-C8</f>
        <v>1745</v>
      </c>
      <c r="E16" s="109">
        <f>+D16*1000/14/3600</f>
        <v>34.623015873015873</v>
      </c>
      <c r="F16" s="52"/>
      <c r="G16" s="152"/>
      <c r="H16" s="15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39"/>
      <c r="H17" s="14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39"/>
      <c r="H18" s="14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39"/>
      <c r="H19" s="14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39"/>
      <c r="H20" s="14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1700432</v>
      </c>
      <c r="D21" s="51">
        <f>+C21-C16</f>
        <v>575</v>
      </c>
      <c r="E21" s="109">
        <f>+D21*1000/5/3600</f>
        <v>31.944444444444443</v>
      </c>
      <c r="F21" s="52"/>
      <c r="G21" s="152"/>
      <c r="H21" s="15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39"/>
      <c r="H22" s="14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39"/>
      <c r="H23" s="14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1"/>
      <c r="G24" s="139"/>
      <c r="H24" s="14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39"/>
      <c r="H25" s="14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1701087</v>
      </c>
      <c r="D26" s="51">
        <f>+C26-C21</f>
        <v>655</v>
      </c>
      <c r="E26" s="109">
        <f>+D26*1000/5/3600</f>
        <v>36.388888888888886</v>
      </c>
      <c r="F26" s="52"/>
      <c r="G26" s="152"/>
      <c r="H26" s="15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39"/>
      <c r="H27" s="14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39"/>
      <c r="H28" s="14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39"/>
      <c r="H29" s="14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39"/>
      <c r="H30" s="14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39"/>
      <c r="H31" s="14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41"/>
      <c r="H32" s="14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/>
  <dimension ref="B1:R43"/>
  <sheetViews>
    <sheetView showGridLines="0" showWhiteSpace="0" topLeftCell="A7" zoomScale="85" zoomScaleNormal="85" zoomScalePageLayoutView="70" workbookViewId="0">
      <selection activeCell="F21" sqref="F21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5"/>
      <c r="C2" s="136"/>
      <c r="D2" s="143" t="s">
        <v>4</v>
      </c>
      <c r="E2" s="144"/>
      <c r="F2" s="144"/>
      <c r="G2" s="144"/>
      <c r="H2" s="14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37"/>
      <c r="C3" s="138"/>
      <c r="D3" s="146"/>
      <c r="E3" s="147"/>
      <c r="F3" s="147"/>
      <c r="G3" s="147"/>
      <c r="H3" s="14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49" t="s">
        <v>6</v>
      </c>
      <c r="E5" s="150"/>
      <c r="F5" s="150"/>
      <c r="G5" s="150"/>
      <c r="H5" s="15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5'!B7+1</f>
        <v>44779</v>
      </c>
      <c r="C7" s="25" t="s">
        <v>10</v>
      </c>
      <c r="D7" s="26" t="s">
        <v>3</v>
      </c>
      <c r="E7" s="27" t="s">
        <v>11</v>
      </c>
      <c r="F7" s="28" t="s">
        <v>5</v>
      </c>
      <c r="G7" s="131" t="s">
        <v>2</v>
      </c>
      <c r="H7" s="132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5'!C26</f>
        <v>1701087</v>
      </c>
      <c r="D8" s="32" t="s">
        <v>0</v>
      </c>
      <c r="E8" s="32"/>
      <c r="F8" s="10"/>
      <c r="G8" s="133"/>
      <c r="H8" s="134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39"/>
      <c r="H9" s="14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39"/>
      <c r="H10" s="14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39"/>
      <c r="H11" s="14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39"/>
      <c r="H12" s="14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39"/>
      <c r="H13" s="14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39"/>
      <c r="H14" s="14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39"/>
      <c r="H15" s="14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1702658</v>
      </c>
      <c r="D16" s="51">
        <f>+C16-C8</f>
        <v>1571</v>
      </c>
      <c r="E16" s="109">
        <f>+D16*1000/14/3600</f>
        <v>31.170634920634921</v>
      </c>
      <c r="F16" s="52"/>
      <c r="G16" s="152"/>
      <c r="H16" s="15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f t="shared" si="1"/>
        <v>0</v>
      </c>
      <c r="F17" s="12"/>
      <c r="G17" s="139"/>
      <c r="H17" s="14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39"/>
      <c r="H18" s="14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39"/>
      <c r="H19" s="14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04"/>
      <c r="H20" s="105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1703218</v>
      </c>
      <c r="D21" s="51">
        <f>+C21-C16</f>
        <v>560</v>
      </c>
      <c r="E21" s="109">
        <f>+D21*1000/5/3600</f>
        <v>31.111111111111111</v>
      </c>
      <c r="F21" s="52"/>
      <c r="G21" s="152"/>
      <c r="H21" s="15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39"/>
      <c r="H22" s="14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39"/>
      <c r="H23" s="14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39"/>
      <c r="H24" s="14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39"/>
      <c r="H25" s="14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1703781</v>
      </c>
      <c r="D26" s="51">
        <f>+C26-C21</f>
        <v>563</v>
      </c>
      <c r="E26" s="109">
        <f>+D26*1000/5/3600</f>
        <v>31.277777777777779</v>
      </c>
      <c r="F26" s="52"/>
      <c r="G26" s="152"/>
      <c r="H26" s="15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39"/>
      <c r="H27" s="14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39"/>
      <c r="H28" s="14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39"/>
      <c r="H29" s="14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39"/>
      <c r="H30" s="14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39"/>
      <c r="H31" s="14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41"/>
      <c r="H32" s="14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8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"/>
  <dimension ref="B1:R43"/>
  <sheetViews>
    <sheetView showGridLines="0" showWhiteSpace="0" topLeftCell="A25" zoomScale="85" zoomScaleNormal="85" zoomScalePageLayoutView="70" workbookViewId="0">
      <selection activeCell="F21" sqref="F21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5"/>
      <c r="C2" s="136"/>
      <c r="D2" s="143" t="s">
        <v>4</v>
      </c>
      <c r="E2" s="144"/>
      <c r="F2" s="144"/>
      <c r="G2" s="144"/>
      <c r="H2" s="14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37"/>
      <c r="C3" s="138"/>
      <c r="D3" s="146"/>
      <c r="E3" s="147"/>
      <c r="F3" s="147"/>
      <c r="G3" s="147"/>
      <c r="H3" s="14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49" t="s">
        <v>6</v>
      </c>
      <c r="E5" s="150"/>
      <c r="F5" s="150"/>
      <c r="G5" s="150"/>
      <c r="H5" s="15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6'!B7+1</f>
        <v>44780</v>
      </c>
      <c r="C7" s="25" t="s">
        <v>10</v>
      </c>
      <c r="D7" s="26" t="s">
        <v>3</v>
      </c>
      <c r="E7" s="27" t="s">
        <v>11</v>
      </c>
      <c r="F7" s="28" t="s">
        <v>5</v>
      </c>
      <c r="G7" s="131" t="s">
        <v>2</v>
      </c>
      <c r="H7" s="132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6'!C26</f>
        <v>1703781</v>
      </c>
      <c r="D8" s="32" t="s">
        <v>0</v>
      </c>
      <c r="E8" s="32"/>
      <c r="F8" s="10" t="s">
        <v>0</v>
      </c>
      <c r="G8" s="133"/>
      <c r="H8" s="134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39"/>
      <c r="H9" s="14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39"/>
      <c r="H10" s="14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39"/>
      <c r="H11" s="14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39"/>
      <c r="H12" s="14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39"/>
      <c r="H13" s="14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39"/>
      <c r="H14" s="14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39"/>
      <c r="H15" s="14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1705395</v>
      </c>
      <c r="D16" s="51">
        <f>+C16-C8</f>
        <v>1614</v>
      </c>
      <c r="E16" s="109">
        <f>+D16*1000/14/3600</f>
        <v>32.023809523809526</v>
      </c>
      <c r="F16" s="52"/>
      <c r="G16" s="152"/>
      <c r="H16" s="15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39"/>
      <c r="H17" s="14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39"/>
      <c r="H18" s="14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39"/>
      <c r="H19" s="14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39"/>
      <c r="H20" s="14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1705959</v>
      </c>
      <c r="D21" s="51">
        <f>+C21-C16</f>
        <v>564</v>
      </c>
      <c r="E21" s="109">
        <f>+D21*1000/5/3600</f>
        <v>31.333333333333332</v>
      </c>
      <c r="F21" s="52"/>
      <c r="G21" s="152"/>
      <c r="H21" s="15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39"/>
      <c r="H22" s="14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1"/>
      <c r="G23" s="139"/>
      <c r="H23" s="14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39"/>
      <c r="H24" s="14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39"/>
      <c r="H25" s="14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1706504</v>
      </c>
      <c r="D26" s="51">
        <f>+C26-C21</f>
        <v>545</v>
      </c>
      <c r="E26" s="109">
        <f>+D26*1000/5/3600</f>
        <v>30.277777777777779</v>
      </c>
      <c r="F26" s="52"/>
      <c r="G26" s="152"/>
      <c r="H26" s="15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f t="shared" si="1"/>
        <v>0</v>
      </c>
      <c r="F27" s="13"/>
      <c r="G27" s="139"/>
      <c r="H27" s="14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39"/>
      <c r="H28" s="14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39"/>
      <c r="H29" s="14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39"/>
      <c r="H30" s="14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39"/>
      <c r="H31" s="14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41"/>
      <c r="H32" s="14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C8" unlockedFormula="1"/>
    <ignoredError sqref="E26" formula="1"/>
  </ignoredError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8"/>
  <dimension ref="B1:R43"/>
  <sheetViews>
    <sheetView showGridLines="0" showWhiteSpace="0" topLeftCell="A16" zoomScale="85" zoomScaleNormal="85" zoomScalePageLayoutView="70" workbookViewId="0">
      <selection activeCell="F21" sqref="F21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5"/>
      <c r="C2" s="136"/>
      <c r="D2" s="143" t="s">
        <v>4</v>
      </c>
      <c r="E2" s="144"/>
      <c r="F2" s="144"/>
      <c r="G2" s="144"/>
      <c r="H2" s="14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37"/>
      <c r="C3" s="138"/>
      <c r="D3" s="146"/>
      <c r="E3" s="147"/>
      <c r="F3" s="147"/>
      <c r="G3" s="147"/>
      <c r="H3" s="14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49" t="s">
        <v>6</v>
      </c>
      <c r="E5" s="150"/>
      <c r="F5" s="150"/>
      <c r="G5" s="150"/>
      <c r="H5" s="15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7'!B7+1</f>
        <v>44781</v>
      </c>
      <c r="C7" s="25" t="s">
        <v>10</v>
      </c>
      <c r="D7" s="26" t="s">
        <v>3</v>
      </c>
      <c r="E7" s="27" t="s">
        <v>11</v>
      </c>
      <c r="F7" s="28" t="s">
        <v>5</v>
      </c>
      <c r="G7" s="131" t="s">
        <v>2</v>
      </c>
      <c r="H7" s="132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7'!C26</f>
        <v>1706504</v>
      </c>
      <c r="D8" s="32" t="s">
        <v>0</v>
      </c>
      <c r="E8" s="32"/>
      <c r="F8" s="10" t="s">
        <v>0</v>
      </c>
      <c r="G8" s="133"/>
      <c r="H8" s="134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39"/>
      <c r="H9" s="14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39"/>
      <c r="H10" s="14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39"/>
      <c r="H11" s="14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39"/>
      <c r="H12" s="14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39"/>
      <c r="H13" s="14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39"/>
      <c r="H14" s="14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39"/>
      <c r="H15" s="14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1707979</v>
      </c>
      <c r="D16" s="51">
        <f>+C16-C8</f>
        <v>1475</v>
      </c>
      <c r="E16" s="109">
        <f>+D16*1000/14/3600</f>
        <v>29.265873015873016</v>
      </c>
      <c r="F16" s="52"/>
      <c r="G16" s="152"/>
      <c r="H16" s="15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39"/>
      <c r="H17" s="14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39"/>
      <c r="H18" s="14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39"/>
      <c r="H19" s="14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39"/>
      <c r="H20" s="14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1708186</v>
      </c>
      <c r="D21" s="51">
        <f>+C21-C16</f>
        <v>207</v>
      </c>
      <c r="E21" s="109">
        <f>+D21*1000/5/3600</f>
        <v>11.5</v>
      </c>
      <c r="F21" s="52"/>
      <c r="G21" s="152"/>
      <c r="H21" s="15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39"/>
      <c r="H22" s="14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39"/>
      <c r="H23" s="14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39"/>
      <c r="H24" s="14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39"/>
      <c r="H25" s="14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1708796</v>
      </c>
      <c r="D26" s="51">
        <f>+C26-C21</f>
        <v>610</v>
      </c>
      <c r="E26" s="109">
        <f>+D26*1000/5/3600</f>
        <v>33.888888888888886</v>
      </c>
      <c r="F26" s="52"/>
      <c r="G26" s="152"/>
      <c r="H26" s="15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39"/>
      <c r="H27" s="14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39"/>
      <c r="H28" s="14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39"/>
      <c r="H29" s="14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39"/>
      <c r="H30" s="14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39"/>
      <c r="H31" s="14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41"/>
      <c r="H32" s="14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8D00A64C340044AA1CA7AD5C3A6292" ma:contentTypeVersion="17" ma:contentTypeDescription="Crear nuevo documento." ma:contentTypeScope="" ma:versionID="927fe9daa511386527ea7df2ddb4ff58">
  <xsd:schema xmlns:xsd="http://www.w3.org/2001/XMLSchema" xmlns:xs="http://www.w3.org/2001/XMLSchema" xmlns:p="http://schemas.microsoft.com/office/2006/metadata/properties" xmlns:ns2="a8f2a68b-9aa6-4349-b103-4b9a0c10ff88" xmlns:ns3="f6517726-da55-4c10-a4ff-ad3bb36fea5a" targetNamespace="http://schemas.microsoft.com/office/2006/metadata/properties" ma:root="true" ma:fieldsID="19b8314847fdf4473c222c3ad1faebe1" ns2:_="" ns3:_="">
    <xsd:import namespace="a8f2a68b-9aa6-4349-b103-4b9a0c10ff88"/>
    <xsd:import namespace="f6517726-da55-4c10-a4ff-ad3bb36fea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ink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2a68b-9aa6-4349-b103-4b9a0c10ff8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065b6c2-4304-4475-9645-c8ba0e365099}" ma:internalName="TaxCatchAll" ma:showField="CatchAllData" ma:web="a8f2a68b-9aa6-4349-b103-4b9a0c10ff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517726-da55-4c10-a4ff-ad3bb36fea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ink" ma:index="21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04059dad-b601-48a5-9c2b-e21d71df0d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517726-da55-4c10-a4ff-ad3bb36fea5a">
      <Terms xmlns="http://schemas.microsoft.com/office/infopath/2007/PartnerControls"/>
    </lcf76f155ced4ddcb4097134ff3c332f>
    <TaxCatchAll xmlns="a8f2a68b-9aa6-4349-b103-4b9a0c10ff88" xsi:nil="true"/>
    <Link xmlns="f6517726-da55-4c10-a4ff-ad3bb36fea5a">
      <Url xsi:nil="true"/>
      <Description xsi:nil="true"/>
    </Link>
  </documentManagement>
</p:properties>
</file>

<file path=customXml/itemProps1.xml><?xml version="1.0" encoding="utf-8"?>
<ds:datastoreItem xmlns:ds="http://schemas.openxmlformats.org/officeDocument/2006/customXml" ds:itemID="{2CFF4F3A-1507-43B9-80DB-E0A5E7B7225A}"/>
</file>

<file path=customXml/itemProps2.xml><?xml version="1.0" encoding="utf-8"?>
<ds:datastoreItem xmlns:ds="http://schemas.openxmlformats.org/officeDocument/2006/customXml" ds:itemID="{0BDFA1A8-A2C5-4090-BCFC-D3A86340EF79}"/>
</file>

<file path=customXml/itemProps3.xml><?xml version="1.0" encoding="utf-8"?>
<ds:datastoreItem xmlns:ds="http://schemas.openxmlformats.org/officeDocument/2006/customXml" ds:itemID="{723EFB09-949A-47F8-9865-00B1FFCD25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32</vt:i4>
      </vt:variant>
      <vt:variant>
        <vt:lpstr>Rangos con nombre</vt:lpstr>
      </vt:variant>
      <vt:variant>
        <vt:i4>31</vt:i4>
      </vt:variant>
    </vt:vector>
  </HeadingPairs>
  <TitlesOfParts>
    <vt:vector size="63" baseType="lpstr">
      <vt:lpstr>Resumen mensual</vt:lpstr>
      <vt:lpstr>Día 1</vt:lpstr>
      <vt:lpstr>Día 2</vt:lpstr>
      <vt:lpstr>Día 3</vt:lpstr>
      <vt:lpstr>Día 4</vt:lpstr>
      <vt:lpstr>Día 5</vt:lpstr>
      <vt:lpstr>DÍa 6</vt:lpstr>
      <vt:lpstr>Día 7</vt:lpstr>
      <vt:lpstr>Día 8</vt:lpstr>
      <vt:lpstr>Día 9</vt:lpstr>
      <vt:lpstr>Día 10</vt:lpstr>
      <vt:lpstr>Día 11</vt:lpstr>
      <vt:lpstr>Día 12</vt:lpstr>
      <vt:lpstr>Día 13</vt:lpstr>
      <vt:lpstr>Día 14</vt:lpstr>
      <vt:lpstr>Día 15</vt:lpstr>
      <vt:lpstr>Día 16</vt:lpstr>
      <vt:lpstr>Día 17</vt:lpstr>
      <vt:lpstr>Día 18</vt:lpstr>
      <vt:lpstr>Día 19</vt:lpstr>
      <vt:lpstr>Día 20</vt:lpstr>
      <vt:lpstr>Día 21</vt:lpstr>
      <vt:lpstr>Día 22</vt:lpstr>
      <vt:lpstr>Día 23</vt:lpstr>
      <vt:lpstr>Día 24</vt:lpstr>
      <vt:lpstr>Día 25</vt:lpstr>
      <vt:lpstr>Día 26</vt:lpstr>
      <vt:lpstr>Día 27</vt:lpstr>
      <vt:lpstr>Día 28</vt:lpstr>
      <vt:lpstr>Día 29</vt:lpstr>
      <vt:lpstr>Día 30</vt:lpstr>
      <vt:lpstr>Día 31</vt:lpstr>
      <vt:lpstr>'Día 1'!Área_de_impresión</vt:lpstr>
      <vt:lpstr>'Día 10'!Área_de_impresión</vt:lpstr>
      <vt:lpstr>'Día 11'!Área_de_impresión</vt:lpstr>
      <vt:lpstr>'Día 12'!Área_de_impresión</vt:lpstr>
      <vt:lpstr>'Día 13'!Área_de_impresión</vt:lpstr>
      <vt:lpstr>'Día 14'!Área_de_impresión</vt:lpstr>
      <vt:lpstr>'Día 15'!Área_de_impresión</vt:lpstr>
      <vt:lpstr>'Día 16'!Área_de_impresión</vt:lpstr>
      <vt:lpstr>'Día 17'!Área_de_impresión</vt:lpstr>
      <vt:lpstr>'Día 18'!Área_de_impresión</vt:lpstr>
      <vt:lpstr>'Día 19'!Área_de_impresión</vt:lpstr>
      <vt:lpstr>'Día 2'!Área_de_impresión</vt:lpstr>
      <vt:lpstr>'Día 20'!Área_de_impresión</vt:lpstr>
      <vt:lpstr>'Día 21'!Área_de_impresión</vt:lpstr>
      <vt:lpstr>'Día 22'!Área_de_impresión</vt:lpstr>
      <vt:lpstr>'Día 23'!Área_de_impresión</vt:lpstr>
      <vt:lpstr>'Día 24'!Área_de_impresión</vt:lpstr>
      <vt:lpstr>'Día 25'!Área_de_impresión</vt:lpstr>
      <vt:lpstr>'Día 26'!Área_de_impresión</vt:lpstr>
      <vt:lpstr>'Día 27'!Área_de_impresión</vt:lpstr>
      <vt:lpstr>'Día 28'!Área_de_impresión</vt:lpstr>
      <vt:lpstr>'Día 29'!Área_de_impresión</vt:lpstr>
      <vt:lpstr>'Día 3'!Área_de_impresión</vt:lpstr>
      <vt:lpstr>'Día 30'!Área_de_impresión</vt:lpstr>
      <vt:lpstr>'Día 31'!Área_de_impresión</vt:lpstr>
      <vt:lpstr>'Día 4'!Área_de_impresión</vt:lpstr>
      <vt:lpstr>'Día 5'!Área_de_impresión</vt:lpstr>
      <vt:lpstr>'DÍa 6'!Área_de_impresión</vt:lpstr>
      <vt:lpstr>'Día 7'!Área_de_impresión</vt:lpstr>
      <vt:lpstr>'Día 8'!Área_de_impresión</vt:lpstr>
      <vt:lpstr>'Día 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Vera Santander Dario (Codelco-Salvador)</cp:lastModifiedBy>
  <cp:lastPrinted>2022-10-04T21:06:08Z</cp:lastPrinted>
  <dcterms:created xsi:type="dcterms:W3CDTF">2015-05-02T03:26:21Z</dcterms:created>
  <dcterms:modified xsi:type="dcterms:W3CDTF">2022-12-13T22:00:09Z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0x010100768D00A64C340044AA1CA7AD5C3A6292</vt:lpwstr>
  </property>
</Properties>
</file>