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5 Agosto 2022\"/>
    </mc:Choice>
  </mc:AlternateContent>
  <bookViews>
    <workbookView xWindow="0" yWindow="0" windowWidth="20490" windowHeight="764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4" i="40" l="1"/>
  <c r="P44" i="40" l="1"/>
  <c r="P43" i="40"/>
  <c r="P11" i="40" l="1"/>
  <c r="C8" i="45" l="1"/>
  <c r="C8" i="42"/>
  <c r="C8" i="41"/>
  <c r="F41" i="40" l="1"/>
  <c r="F39" i="40"/>
  <c r="F38" i="40"/>
  <c r="D32" i="45"/>
  <c r="E32" i="45" s="1"/>
  <c r="D31" i="45"/>
  <c r="E31" i="45" s="1"/>
  <c r="D30" i="45"/>
  <c r="E30" i="45" s="1"/>
  <c r="D29" i="45"/>
  <c r="E29" i="45" s="1"/>
  <c r="D28" i="45"/>
  <c r="E28" i="45" s="1"/>
  <c r="D26" i="45"/>
  <c r="E26" i="45" s="1"/>
  <c r="D25" i="45"/>
  <c r="E25" i="45" s="1"/>
  <c r="D24" i="45"/>
  <c r="E24" i="45" s="1"/>
  <c r="D23" i="45"/>
  <c r="E23" i="45" s="1"/>
  <c r="D21" i="45"/>
  <c r="E21" i="45" s="1"/>
  <c r="D20" i="45"/>
  <c r="E20" i="45" s="1"/>
  <c r="D19" i="45"/>
  <c r="E19" i="45" s="1"/>
  <c r="D18" i="45"/>
  <c r="E18" i="45" s="1"/>
  <c r="D16" i="45"/>
  <c r="E16" i="45" s="1"/>
  <c r="D15" i="45"/>
  <c r="E15" i="45" s="1"/>
  <c r="D14" i="45"/>
  <c r="E14" i="45" s="1"/>
  <c r="D13" i="45"/>
  <c r="E13" i="45" s="1"/>
  <c r="D12" i="45"/>
  <c r="E12" i="45" s="1"/>
  <c r="D11" i="45"/>
  <c r="E11" i="45" s="1"/>
  <c r="D10" i="45"/>
  <c r="E10" i="45" s="1"/>
  <c r="F37" i="40"/>
  <c r="G45" i="40" l="1"/>
  <c r="G39" i="40"/>
  <c r="G38" i="40"/>
  <c r="H38" i="40" l="1"/>
  <c r="Q38" i="40"/>
  <c r="H39" i="40"/>
  <c r="Q39" i="40"/>
  <c r="P41" i="40"/>
  <c r="F40" i="40" l="1"/>
  <c r="G41" i="40" l="1"/>
  <c r="G40" i="40"/>
  <c r="H40" i="40" l="1"/>
  <c r="Q40" i="40"/>
  <c r="H41" i="40"/>
  <c r="Q41" i="40"/>
  <c r="L36" i="40"/>
  <c r="L37" i="40" s="1"/>
  <c r="P37" i="40"/>
  <c r="P38" i="40"/>
  <c r="P39" i="40"/>
  <c r="P40" i="40"/>
  <c r="F29" i="40" l="1"/>
  <c r="F30" i="40"/>
  <c r="F31" i="40"/>
  <c r="G32" i="40" s="1"/>
  <c r="F32" i="40"/>
  <c r="F33" i="40"/>
  <c r="F34" i="40"/>
  <c r="F35" i="40"/>
  <c r="F36" i="40"/>
  <c r="G37" i="40" s="1"/>
  <c r="F22" i="40"/>
  <c r="G23" i="40" s="1"/>
  <c r="F23" i="40"/>
  <c r="F24" i="40"/>
  <c r="F25" i="40"/>
  <c r="G26" i="40" s="1"/>
  <c r="F26" i="40"/>
  <c r="F27" i="40"/>
  <c r="F28" i="40"/>
  <c r="G29" i="40" s="1"/>
  <c r="F15" i="40"/>
  <c r="F16" i="40"/>
  <c r="F17" i="40"/>
  <c r="G18" i="40" s="1"/>
  <c r="F18" i="40"/>
  <c r="F19" i="40"/>
  <c r="F20" i="40"/>
  <c r="G21" i="40" s="1"/>
  <c r="F21" i="40"/>
  <c r="G22" i="40" s="1"/>
  <c r="F11" i="40"/>
  <c r="F12" i="40"/>
  <c r="G13" i="40" s="1"/>
  <c r="F13" i="40"/>
  <c r="F14" i="40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41" s="1"/>
  <c r="B7" i="42" s="1"/>
  <c r="B7" i="45" s="1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 s="1"/>
  <c r="D24" i="42"/>
  <c r="E24" i="42"/>
  <c r="D23" i="42"/>
  <c r="E23" i="42"/>
  <c r="D21" i="42"/>
  <c r="E21" i="42" s="1"/>
  <c r="D20" i="42"/>
  <c r="E20" i="42" s="1"/>
  <c r="D19" i="42"/>
  <c r="E19" i="42"/>
  <c r="D18" i="42"/>
  <c r="E18" i="42" s="1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 s="1"/>
  <c r="D23" i="41"/>
  <c r="E23" i="41" s="1"/>
  <c r="D21" i="41"/>
  <c r="E21" i="41" s="1"/>
  <c r="D20" i="41"/>
  <c r="E20" i="41" s="1"/>
  <c r="D19" i="41"/>
  <c r="E19" i="41" s="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E28" i="11"/>
  <c r="P20" i="40"/>
  <c r="P25" i="40"/>
  <c r="P28" i="40"/>
  <c r="P29" i="40"/>
  <c r="P30" i="40"/>
  <c r="P31" i="40"/>
  <c r="P32" i="40"/>
  <c r="P33" i="40"/>
  <c r="P34" i="40"/>
  <c r="C8" i="33"/>
  <c r="D16" i="33" s="1"/>
  <c r="E16" i="33" s="1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D26" i="13"/>
  <c r="E26" i="13" s="1"/>
  <c r="D26" i="12"/>
  <c r="E26" i="12" s="1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E11" i="29"/>
  <c r="E14" i="26"/>
  <c r="E30" i="19"/>
  <c r="E23" i="17"/>
  <c r="E31" i="10"/>
  <c r="E25" i="9"/>
  <c r="E32" i="8"/>
  <c r="D16" i="7"/>
  <c r="E16" i="7" s="1"/>
  <c r="C8" i="34"/>
  <c r="D16" i="34" s="1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E25" i="7"/>
  <c r="D26" i="9"/>
  <c r="E26" i="9" s="1"/>
  <c r="C8" i="9"/>
  <c r="D16" i="9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 s="1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 s="1"/>
  <c r="D21" i="32"/>
  <c r="E21" i="32" s="1"/>
  <c r="D20" i="32"/>
  <c r="E20" i="32" s="1"/>
  <c r="D19" i="32"/>
  <c r="E19" i="32"/>
  <c r="D18" i="32"/>
  <c r="E18" i="32" s="1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 s="1"/>
  <c r="D25" i="31"/>
  <c r="E25" i="31"/>
  <c r="D24" i="31"/>
  <c r="E24" i="31" s="1"/>
  <c r="D23" i="31"/>
  <c r="E23" i="31" s="1"/>
  <c r="D21" i="31"/>
  <c r="E21" i="31" s="1"/>
  <c r="D20" i="31"/>
  <c r="E20" i="31" s="1"/>
  <c r="D19" i="31"/>
  <c r="E19" i="31"/>
  <c r="D18" i="31"/>
  <c r="E18" i="31" s="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 s="1"/>
  <c r="D24" i="25"/>
  <c r="E24" i="25"/>
  <c r="D23" i="25"/>
  <c r="E23" i="25"/>
  <c r="D21" i="25"/>
  <c r="E21" i="25" s="1"/>
  <c r="D20" i="25"/>
  <c r="E20" i="25" s="1"/>
  <c r="D19" i="25"/>
  <c r="E19" i="25" s="1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 s="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7" i="40"/>
  <c r="P26" i="40"/>
  <c r="P23" i="40"/>
  <c r="P21" i="40"/>
  <c r="H37" i="40" l="1"/>
  <c r="Q37" i="40"/>
  <c r="G36" i="40"/>
  <c r="H36" i="40" s="1"/>
  <c r="G35" i="40"/>
  <c r="H35" i="40"/>
  <c r="Q35" i="40"/>
  <c r="G34" i="40"/>
  <c r="Q34" i="40" s="1"/>
  <c r="G33" i="40"/>
  <c r="Q33" i="40"/>
  <c r="H33" i="40"/>
  <c r="H32" i="40"/>
  <c r="Q32" i="40"/>
  <c r="G31" i="40"/>
  <c r="Q31" i="40"/>
  <c r="H31" i="40"/>
  <c r="G30" i="40"/>
  <c r="Q30" i="40"/>
  <c r="H30" i="40"/>
  <c r="H29" i="40"/>
  <c r="Q29" i="40"/>
  <c r="G25" i="40"/>
  <c r="Q25" i="40" s="1"/>
  <c r="H26" i="40"/>
  <c r="Q26" i="40"/>
  <c r="G24" i="40"/>
  <c r="L18" i="40" s="1"/>
  <c r="L19" i="40" s="1"/>
  <c r="H24" i="40"/>
  <c r="Q24" i="40"/>
  <c r="H23" i="40"/>
  <c r="Q23" i="40"/>
  <c r="Q22" i="40"/>
  <c r="H22" i="40"/>
  <c r="Q21" i="40"/>
  <c r="H21" i="40"/>
  <c r="G20" i="40"/>
  <c r="H20" i="40"/>
  <c r="Q20" i="40"/>
  <c r="G19" i="40"/>
  <c r="Q19" i="40" s="1"/>
  <c r="H19" i="40"/>
  <c r="G17" i="40"/>
  <c r="Q18" i="40"/>
  <c r="H18" i="40"/>
  <c r="H17" i="40"/>
  <c r="Q17" i="40"/>
  <c r="G16" i="40"/>
  <c r="Q16" i="40"/>
  <c r="H16" i="40"/>
  <c r="G15" i="40"/>
  <c r="H15" i="40" s="1"/>
  <c r="Q15" i="40"/>
  <c r="G14" i="40"/>
  <c r="H14" i="40"/>
  <c r="Q14" i="40"/>
  <c r="Q13" i="40"/>
  <c r="H13" i="40"/>
  <c r="G11" i="40"/>
  <c r="G12" i="40"/>
  <c r="G27" i="40"/>
  <c r="G28" i="40"/>
  <c r="Q36" i="40" l="1"/>
  <c r="L30" i="40"/>
  <c r="L31" i="40" s="1"/>
  <c r="H34" i="40"/>
  <c r="L24" i="40"/>
  <c r="L25" i="40" s="1"/>
  <c r="H25" i="40"/>
  <c r="H12" i="40"/>
  <c r="Q12" i="40"/>
  <c r="L12" i="40"/>
  <c r="L13" i="40" s="1"/>
  <c r="G42" i="40"/>
  <c r="Q11" i="40"/>
  <c r="H11" i="40"/>
  <c r="Q28" i="40"/>
  <c r="H28" i="40"/>
  <c r="H27" i="40"/>
  <c r="Q27" i="40"/>
  <c r="Q43" i="40" l="1"/>
  <c r="Q46" i="40" s="1"/>
  <c r="H42" i="40"/>
  <c r="Q44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<sst xmlns="http://schemas.openxmlformats.org/spreadsheetml/2006/main" count="721" uniqueCount="40">
  <si>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</si>
  <si>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</si>
  <si>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</si>
  <si>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</si>
  <si>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</si>
  <si>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</si>
  <si>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</si>
  <si>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</si>
  <si>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</si>
  <si>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</si>
  <si>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</si>
  <si>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</si>
  <si>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</si>
  <si>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</si>
  <si>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</si>
  <si>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</si>
  <si>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</si>
  <si>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</si>
  <si>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</si>
  <si>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</si>
  <si>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</si>
  <si>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</si>
  <si>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</si>
  <si>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</si>
  <si>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</si>
  <si>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</si>
  <si>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</si>
  <si>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</si>
  <si>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</si>
  <si>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</si>
  <si>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</si>
  <si>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</si>
  <si>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>m3/mes</t>
  </si>
  <si>
    <t>m3/mes  --&gt;</t>
  </si>
  <si>
    <t>m3/d</t>
  </si>
  <si>
    <t>Aporte  1 al 7 de Agosto</t>
  </si>
  <si>
    <t>Aporte  8 al 14 de Agosto</t>
  </si>
  <si>
    <t>Aporte  15 al 21 de Agosto</t>
  </si>
  <si>
    <t>Aporte  22 al 28 de Agosto</t>
  </si>
  <si>
    <t>Aporte  29 al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</si>
</sst>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0" fontId="0" fillId="0" borderId="0" xfId="0" applyFill="1"/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11" fillId="5" borderId="61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3" fontId="1" fillId="7" borderId="62" xfId="0" applyNumberFormat="1" applyFont="1" applyFill="1" applyBorder="1" applyAlignment="1">
      <alignment horizontal="center" vertic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11" fillId="5" borderId="38" xfId="1" applyNumberFormat="1" applyFont="1" applyFill="1" applyBorder="1" applyAlignment="1">
      <alignment horizontal="center"/>
    </xf>
    <xf numFmtId="10" fontId="0" fillId="2" borderId="0" xfId="1" applyNumberFormat="1" applyFont="1" applyFill="1"/>
    <xf numFmtId="166" fontId="11" fillId="5" borderId="60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9192" y="320841"/>
          <a:ext cx="2368226" cy="224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9" zoomScale="90" zoomScaleNormal="90" workbookViewId="0">
      <selection activeCell="G45" sqref="G45:H45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29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30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18" t="s">
        <v>12</v>
      </c>
      <c r="D8" s="118" t="s">
        <v>1</v>
      </c>
      <c r="E8" s="58" t="s">
        <v>8</v>
      </c>
      <c r="F8" s="118" t="s">
        <v>13</v>
      </c>
      <c r="G8" s="122" t="s">
        <v>14</v>
      </c>
      <c r="H8" s="123"/>
      <c r="I8" s="57"/>
      <c r="J8" s="57"/>
      <c r="K8" s="71" t="s">
        <v>28</v>
      </c>
      <c r="L8" s="77"/>
      <c r="M8" s="77"/>
      <c r="N8" s="77"/>
      <c r="O8" s="120" t="s">
        <v>26</v>
      </c>
      <c r="P8" s="118" t="s">
        <v>25</v>
      </c>
      <c r="Q8" s="120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19"/>
      <c r="D9" s="119"/>
      <c r="E9" s="97" t="s">
        <v>18</v>
      </c>
      <c r="F9" s="119"/>
      <c r="G9" s="124"/>
      <c r="H9" s="125"/>
      <c r="I9" s="57"/>
      <c r="J9" s="57"/>
      <c r="K9" s="57"/>
      <c r="L9" s="77"/>
      <c r="M9" s="77"/>
      <c r="N9" s="77"/>
      <c r="O9" s="121"/>
      <c r="P9" s="119"/>
      <c r="Q9" s="121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44773</v>
      </c>
      <c r="E10" s="95">
        <v>0.33333333333333331</v>
      </c>
      <c r="F10" s="96">
        <v>1685928</v>
      </c>
      <c r="G10" s="82" t="s">
        <v>34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82" t="s">
        <v>34</v>
      </c>
      <c r="Q10" s="82" t="s">
        <v>34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44774</v>
      </c>
      <c r="E11" s="72">
        <v>0.33333333333333331</v>
      </c>
      <c r="F11" s="61">
        <f>'Día 1'!C16</f>
        <v>1689132</v>
      </c>
      <c r="G11" s="61">
        <f>F11-F10</f>
        <v>3204</v>
      </c>
      <c r="H11" s="62">
        <f>G11*1000/24/60/60</f>
        <v>37.083333333333336</v>
      </c>
      <c r="I11" s="57"/>
      <c r="J11" s="57"/>
      <c r="K11" s="128" t="s">
        <v>35</v>
      </c>
      <c r="L11" s="129"/>
      <c r="M11" s="130"/>
      <c r="O11" s="61">
        <v>30</v>
      </c>
      <c r="P11" s="61">
        <f>O11*60*60*24/1000</f>
        <v>2592</v>
      </c>
      <c r="Q11" s="61">
        <f>G11</f>
        <v>3204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44775</v>
      </c>
      <c r="E12" s="72">
        <v>0.33333333333333331</v>
      </c>
      <c r="F12" s="61">
        <f>'Día 2'!C16</f>
        <v>1691660</v>
      </c>
      <c r="G12" s="61">
        <f t="shared" ref="G12:G41" si="0">F12-F11</f>
        <v>2528</v>
      </c>
      <c r="H12" s="62">
        <f t="shared" ref="H12:H41" si="1">G12*1000/24/60/60</f>
        <v>29.259259259259256</v>
      </c>
      <c r="I12" s="57"/>
      <c r="J12" s="101"/>
      <c r="K12" s="73"/>
      <c r="L12" s="81">
        <f>SUM(G11:G17)</f>
        <v>19467</v>
      </c>
      <c r="M12" s="83" t="s">
        <v>17</v>
      </c>
      <c r="N12" s="80"/>
      <c r="O12" s="61">
        <v>30</v>
      </c>
      <c r="P12" s="61">
        <f t="shared" ref="P12:P40" si="2">O12*60*60*24/1000</f>
        <v>2592</v>
      </c>
      <c r="Q12" s="61">
        <f t="shared" ref="Q12:Q41" si="3">G12</f>
        <v>2528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44776</v>
      </c>
      <c r="E13" s="72">
        <v>0.33333333333333331</v>
      </c>
      <c r="F13" s="61">
        <f>'Día 3'!C16</f>
        <v>1694310</v>
      </c>
      <c r="G13" s="61">
        <f t="shared" si="0"/>
        <v>2650</v>
      </c>
      <c r="H13" s="62">
        <f t="shared" si="1"/>
        <v>30.671296296296298</v>
      </c>
      <c r="I13" s="57"/>
      <c r="J13" s="57"/>
      <c r="K13" s="73"/>
      <c r="L13" s="86">
        <f>L12*1000/7/24/60/60</f>
        <v>32.1875</v>
      </c>
      <c r="M13" s="86" t="s">
        <v>11</v>
      </c>
      <c r="N13" s="80"/>
      <c r="O13" s="61">
        <v>30</v>
      </c>
      <c r="P13" s="61">
        <f t="shared" si="2"/>
        <v>2592</v>
      </c>
      <c r="Q13" s="61">
        <f t="shared" si="3"/>
        <v>2650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44777</v>
      </c>
      <c r="E14" s="72">
        <v>0.33333333333333331</v>
      </c>
      <c r="F14" s="61">
        <f>'Día 4'!C16</f>
        <v>1696977</v>
      </c>
      <c r="G14" s="61">
        <f t="shared" si="0"/>
        <v>2667</v>
      </c>
      <c r="H14" s="62">
        <f t="shared" si="1"/>
        <v>30.868055555555554</v>
      </c>
      <c r="I14" s="57"/>
      <c r="J14" s="57"/>
      <c r="K14" s="75"/>
      <c r="L14" s="84"/>
      <c r="M14" s="85"/>
      <c r="N14" s="80"/>
      <c r="O14" s="61">
        <v>30</v>
      </c>
      <c r="P14" s="61">
        <f t="shared" si="2"/>
        <v>2592</v>
      </c>
      <c r="Q14" s="61">
        <f t="shared" si="3"/>
        <v>2667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44778</v>
      </c>
      <c r="E15" s="72">
        <v>0.33333333333333331</v>
      </c>
      <c r="F15" s="61">
        <f>'Día 5'!C16</f>
        <v>1699857</v>
      </c>
      <c r="G15" s="61">
        <f t="shared" si="0"/>
        <v>2880</v>
      </c>
      <c r="H15" s="62">
        <f t="shared" si="1"/>
        <v>33.333333333333336</v>
      </c>
      <c r="I15" s="57"/>
      <c r="J15" s="57"/>
      <c r="K15" s="57"/>
      <c r="L15" s="81"/>
      <c r="M15" s="79"/>
      <c r="N15" s="80"/>
      <c r="O15" s="61">
        <v>30</v>
      </c>
      <c r="P15" s="61">
        <f t="shared" si="2"/>
        <v>2592</v>
      </c>
      <c r="Q15" s="61">
        <f t="shared" si="3"/>
        <v>2880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44779</v>
      </c>
      <c r="E16" s="72">
        <v>0.33333333333333331</v>
      </c>
      <c r="F16" s="61">
        <f>'DÍa 6'!C16</f>
        <v>1702658</v>
      </c>
      <c r="G16" s="61">
        <f t="shared" si="0"/>
        <v>2801</v>
      </c>
      <c r="H16" s="62">
        <f t="shared" si="1"/>
        <v>32.418981481481481</v>
      </c>
      <c r="I16" s="57"/>
      <c r="J16" s="57"/>
      <c r="K16" s="57"/>
      <c r="L16" s="81"/>
      <c r="M16" s="79"/>
      <c r="N16" s="80"/>
      <c r="O16" s="61">
        <v>30</v>
      </c>
      <c r="P16" s="61">
        <f t="shared" si="2"/>
        <v>2592</v>
      </c>
      <c r="Q16" s="61">
        <f t="shared" si="3"/>
        <v>2801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44780</v>
      </c>
      <c r="E17" s="72">
        <v>0.33333333333333331</v>
      </c>
      <c r="F17" s="61">
        <f>'Día 7'!C16</f>
        <v>1705395</v>
      </c>
      <c r="G17" s="61">
        <f t="shared" si="0"/>
        <v>2737</v>
      </c>
      <c r="H17" s="62">
        <f t="shared" si="1"/>
        <v>31.678240740740744</v>
      </c>
      <c r="I17" s="57"/>
      <c r="J17" s="57"/>
      <c r="K17" s="128" t="s">
        <v>36</v>
      </c>
      <c r="L17" s="129"/>
      <c r="M17" s="130"/>
      <c r="N17" s="80"/>
      <c r="O17" s="61">
        <v>30</v>
      </c>
      <c r="P17" s="61">
        <f t="shared" si="2"/>
        <v>2592</v>
      </c>
      <c r="Q17" s="61">
        <f t="shared" si="3"/>
        <v>2737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44781</v>
      </c>
      <c r="E18" s="72">
        <v>0.33333333333333331</v>
      </c>
      <c r="F18" s="61">
        <f>'Día 8'!C16</f>
        <v>1707979</v>
      </c>
      <c r="G18" s="61">
        <f t="shared" si="0"/>
        <v>2584</v>
      </c>
      <c r="H18" s="62">
        <f t="shared" si="1"/>
        <v>29.907407407407408</v>
      </c>
      <c r="I18" s="57"/>
      <c r="J18" s="101"/>
      <c r="K18" s="73"/>
      <c r="L18" s="81">
        <f>SUM(G18:G24)</f>
        <v>18127</v>
      </c>
      <c r="M18" s="83" t="s">
        <v>17</v>
      </c>
      <c r="N18" s="80"/>
      <c r="O18" s="61">
        <v>30</v>
      </c>
      <c r="P18" s="61">
        <f t="shared" si="2"/>
        <v>2592</v>
      </c>
      <c r="Q18" s="61">
        <f t="shared" si="3"/>
        <v>2584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44782</v>
      </c>
      <c r="E19" s="72">
        <v>0.33333333333333331</v>
      </c>
      <c r="F19" s="61">
        <f>'Día 9'!C16</f>
        <v>1710386</v>
      </c>
      <c r="G19" s="61">
        <f t="shared" si="0"/>
        <v>2407</v>
      </c>
      <c r="H19" s="62">
        <f t="shared" si="1"/>
        <v>27.858796296296298</v>
      </c>
      <c r="I19" s="57"/>
      <c r="J19" s="57"/>
      <c r="K19" s="73"/>
      <c r="L19" s="86">
        <f>L18*1000/7/24/60/60</f>
        <v>29.971891534391535</v>
      </c>
      <c r="M19" s="86" t="s">
        <v>11</v>
      </c>
      <c r="N19" s="80"/>
      <c r="O19" s="61">
        <v>30</v>
      </c>
      <c r="P19" s="61">
        <f t="shared" si="2"/>
        <v>2592</v>
      </c>
      <c r="Q19" s="61">
        <f t="shared" si="3"/>
        <v>2407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44783</v>
      </c>
      <c r="E20" s="72">
        <v>0.33333333333333331</v>
      </c>
      <c r="F20" s="61">
        <f>'Día 10'!C16</f>
        <v>1713229</v>
      </c>
      <c r="G20" s="61">
        <f t="shared" si="0"/>
        <v>2843</v>
      </c>
      <c r="H20" s="62">
        <f t="shared" si="1"/>
        <v>32.905092592592588</v>
      </c>
      <c r="I20" s="57"/>
      <c r="J20" s="57"/>
      <c r="K20" s="75"/>
      <c r="L20" s="84"/>
      <c r="M20" s="85"/>
      <c r="N20" s="80"/>
      <c r="O20" s="61">
        <v>30</v>
      </c>
      <c r="P20" s="61">
        <f t="shared" si="2"/>
        <v>2592</v>
      </c>
      <c r="Q20" s="61">
        <f t="shared" si="3"/>
        <v>2843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44784</v>
      </c>
      <c r="E21" s="72">
        <v>0.33333333333333331</v>
      </c>
      <c r="F21" s="61">
        <f>'Día 11'!C16</f>
        <v>1714837</v>
      </c>
      <c r="G21" s="61">
        <f t="shared" si="0"/>
        <v>1608</v>
      </c>
      <c r="H21" s="62">
        <f t="shared" si="1"/>
        <v>18.611111111111111</v>
      </c>
      <c r="I21" s="57"/>
      <c r="J21" s="57"/>
      <c r="K21" s="57"/>
      <c r="L21" s="78"/>
      <c r="M21" s="79"/>
      <c r="N21" s="80"/>
      <c r="O21" s="61">
        <v>30</v>
      </c>
      <c r="P21" s="61">
        <f t="shared" si="2"/>
        <v>2592</v>
      </c>
      <c r="Q21" s="61">
        <f t="shared" si="3"/>
        <v>1608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44785</v>
      </c>
      <c r="E22" s="72">
        <v>0.33333333333333331</v>
      </c>
      <c r="F22" s="61">
        <f>'Día 12'!C16</f>
        <v>1717768</v>
      </c>
      <c r="G22" s="61">
        <f t="shared" si="0"/>
        <v>2931</v>
      </c>
      <c r="H22" s="62">
        <f t="shared" si="1"/>
        <v>33.923611111111114</v>
      </c>
      <c r="I22" s="57"/>
      <c r="J22" s="57"/>
      <c r="K22" s="57"/>
      <c r="L22" s="78"/>
      <c r="M22" s="79"/>
      <c r="N22" s="80"/>
      <c r="O22" s="61">
        <v>30</v>
      </c>
      <c r="P22" s="61">
        <f t="shared" si="2"/>
        <v>2592</v>
      </c>
      <c r="Q22" s="61">
        <f t="shared" si="3"/>
        <v>2931</v>
      </c>
      <c r="R22" s="76"/>
      <c r="S22" s="57" t="s">
        <v>0</v>
      </c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44786</v>
      </c>
      <c r="E23" s="72">
        <v>0.33333333333333331</v>
      </c>
      <c r="F23" s="61">
        <f>'Día 13'!C16</f>
        <v>1720514</v>
      </c>
      <c r="G23" s="61">
        <f t="shared" si="0"/>
        <v>2746</v>
      </c>
      <c r="H23" s="62">
        <f t="shared" si="1"/>
        <v>31.782407407407408</v>
      </c>
      <c r="I23" s="57"/>
      <c r="J23" s="57"/>
      <c r="K23" s="128" t="s">
        <v>37</v>
      </c>
      <c r="L23" s="129"/>
      <c r="M23" s="130"/>
      <c r="N23" s="80"/>
      <c r="O23" s="61">
        <v>30</v>
      </c>
      <c r="P23" s="61">
        <f t="shared" si="2"/>
        <v>2592</v>
      </c>
      <c r="Q23" s="61">
        <f t="shared" si="3"/>
        <v>2746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44787</v>
      </c>
      <c r="E24" s="72">
        <v>0.33333333333333331</v>
      </c>
      <c r="F24" s="61">
        <f>'Día 14'!C16</f>
        <v>1723522</v>
      </c>
      <c r="G24" s="61">
        <f t="shared" si="0"/>
        <v>3008</v>
      </c>
      <c r="H24" s="62">
        <f t="shared" si="1"/>
        <v>34.81481481481481</v>
      </c>
      <c r="I24" s="57"/>
      <c r="J24" s="101"/>
      <c r="K24" s="73"/>
      <c r="L24" s="81">
        <f>SUM(G25:G31)</f>
        <v>20143</v>
      </c>
      <c r="M24" s="83" t="s">
        <v>17</v>
      </c>
      <c r="N24" s="80"/>
      <c r="O24" s="61">
        <v>30</v>
      </c>
      <c r="P24" s="61">
        <f t="shared" si="2"/>
        <v>2592</v>
      </c>
      <c r="Q24" s="61">
        <f t="shared" si="3"/>
        <v>3008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44788</v>
      </c>
      <c r="E25" s="72">
        <v>0.33333333333333331</v>
      </c>
      <c r="F25" s="61">
        <f>'Día 15'!C16</f>
        <v>1726528</v>
      </c>
      <c r="G25" s="61">
        <f t="shared" si="0"/>
        <v>3006</v>
      </c>
      <c r="H25" s="62">
        <f t="shared" si="1"/>
        <v>34.791666666666664</v>
      </c>
      <c r="I25" s="57"/>
      <c r="J25" s="57"/>
      <c r="K25" s="73"/>
      <c r="L25" s="86">
        <f>L24*1000/7/24/60/60</f>
        <v>33.305224867724867</v>
      </c>
      <c r="M25" s="86" t="s">
        <v>11</v>
      </c>
      <c r="N25" s="80"/>
      <c r="O25" s="61">
        <v>30</v>
      </c>
      <c r="P25" s="61">
        <f t="shared" si="2"/>
        <v>2592</v>
      </c>
      <c r="Q25" s="61">
        <f t="shared" si="3"/>
        <v>3006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44789</v>
      </c>
      <c r="E26" s="72">
        <v>0.33333333333333331</v>
      </c>
      <c r="F26" s="61">
        <f>'Día 16'!C16</f>
        <v>1729468</v>
      </c>
      <c r="G26" s="61">
        <f t="shared" si="0"/>
        <v>2940</v>
      </c>
      <c r="H26" s="62">
        <f t="shared" si="1"/>
        <v>34.027777777777779</v>
      </c>
      <c r="I26" s="57"/>
      <c r="J26" s="57"/>
      <c r="K26" s="75"/>
      <c r="L26" s="84"/>
      <c r="M26" s="85"/>
      <c r="N26" s="80"/>
      <c r="O26" s="61">
        <v>30</v>
      </c>
      <c r="P26" s="61">
        <f t="shared" si="2"/>
        <v>2592</v>
      </c>
      <c r="Q26" s="61">
        <f t="shared" si="3"/>
        <v>2940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44790</v>
      </c>
      <c r="E27" s="72">
        <v>0.33333333333333331</v>
      </c>
      <c r="F27" s="61">
        <f>'Día 17'!C16</f>
        <v>1732369</v>
      </c>
      <c r="G27" s="61">
        <f t="shared" si="0"/>
        <v>2901</v>
      </c>
      <c r="H27" s="62">
        <f t="shared" si="1"/>
        <v>33.576388888888886</v>
      </c>
      <c r="I27" s="57"/>
      <c r="J27" s="57"/>
      <c r="K27" s="57"/>
      <c r="L27" s="78"/>
      <c r="M27" s="79"/>
      <c r="N27" s="80"/>
      <c r="O27" s="61">
        <v>30</v>
      </c>
      <c r="P27" s="61">
        <f t="shared" si="2"/>
        <v>2592</v>
      </c>
      <c r="Q27" s="61">
        <f t="shared" si="3"/>
        <v>2901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44791</v>
      </c>
      <c r="E28" s="72">
        <v>0.33333333333333331</v>
      </c>
      <c r="F28" s="61">
        <f>'Día 18'!C16</f>
        <v>1735294</v>
      </c>
      <c r="G28" s="61">
        <f t="shared" si="0"/>
        <v>2925</v>
      </c>
      <c r="H28" s="62">
        <f t="shared" si="1"/>
        <v>33.854166666666664</v>
      </c>
      <c r="I28" s="57"/>
      <c r="J28" s="57"/>
      <c r="K28" s="57"/>
      <c r="L28" s="78"/>
      <c r="M28" s="79"/>
      <c r="N28" s="80"/>
      <c r="O28" s="61">
        <v>30</v>
      </c>
      <c r="P28" s="61">
        <f t="shared" si="2"/>
        <v>2592</v>
      </c>
      <c r="Q28" s="61">
        <f t="shared" si="3"/>
        <v>2925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44792</v>
      </c>
      <c r="E29" s="72">
        <v>0.33333333333333331</v>
      </c>
      <c r="F29" s="61">
        <f>'Día 19'!C16</f>
        <v>1738093</v>
      </c>
      <c r="G29" s="61">
        <f t="shared" si="0"/>
        <v>2799</v>
      </c>
      <c r="H29" s="62">
        <f t="shared" si="1"/>
        <v>32.395833333333336</v>
      </c>
      <c r="I29" s="57"/>
      <c r="J29" s="57"/>
      <c r="K29" s="128" t="s">
        <v>38</v>
      </c>
      <c r="L29" s="129"/>
      <c r="M29" s="130"/>
      <c r="N29" s="80"/>
      <c r="O29" s="61">
        <v>30</v>
      </c>
      <c r="P29" s="61">
        <f t="shared" si="2"/>
        <v>2592</v>
      </c>
      <c r="Q29" s="61">
        <f t="shared" si="3"/>
        <v>2799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44793</v>
      </c>
      <c r="E30" s="72">
        <v>0.33333333333333331</v>
      </c>
      <c r="F30" s="61">
        <f>'Día 20'!C16</f>
        <v>1740889</v>
      </c>
      <c r="G30" s="61">
        <f t="shared" si="0"/>
        <v>2796</v>
      </c>
      <c r="H30" s="62">
        <f t="shared" si="1"/>
        <v>32.361111111111114</v>
      </c>
      <c r="I30" s="57"/>
      <c r="J30" s="101"/>
      <c r="K30" s="73"/>
      <c r="L30" s="81">
        <f>SUM(G32:G38)</f>
        <v>18817</v>
      </c>
      <c r="M30" s="83" t="s">
        <v>17</v>
      </c>
      <c r="N30" s="80"/>
      <c r="O30" s="61">
        <v>30</v>
      </c>
      <c r="P30" s="61">
        <f t="shared" si="2"/>
        <v>2592</v>
      </c>
      <c r="Q30" s="61">
        <f t="shared" si="3"/>
        <v>2796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44794</v>
      </c>
      <c r="E31" s="72">
        <v>0.33333333333333331</v>
      </c>
      <c r="F31" s="61">
        <f>'Día 21'!C16</f>
        <v>1743665</v>
      </c>
      <c r="G31" s="61">
        <f t="shared" si="0"/>
        <v>2776</v>
      </c>
      <c r="H31" s="62">
        <f t="shared" si="1"/>
        <v>32.129629629629633</v>
      </c>
      <c r="I31" s="57"/>
      <c r="J31" s="57"/>
      <c r="K31" s="73"/>
      <c r="L31" s="86">
        <f>L30*1000/7/24/60/60</f>
        <v>31.112764550264551</v>
      </c>
      <c r="M31" s="86" t="s">
        <v>11</v>
      </c>
      <c r="N31" s="80"/>
      <c r="O31" s="61">
        <v>30</v>
      </c>
      <c r="P31" s="61">
        <f t="shared" si="2"/>
        <v>2592</v>
      </c>
      <c r="Q31" s="61">
        <f t="shared" si="3"/>
        <v>2776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44795</v>
      </c>
      <c r="E32" s="72">
        <v>0.33333333333333331</v>
      </c>
      <c r="F32" s="61">
        <f>'Día 22'!C16</f>
        <v>1746375</v>
      </c>
      <c r="G32" s="61">
        <f t="shared" si="0"/>
        <v>2710</v>
      </c>
      <c r="H32" s="62">
        <f t="shared" si="1"/>
        <v>31.365740740740744</v>
      </c>
      <c r="I32" s="57"/>
      <c r="J32" s="57"/>
      <c r="K32" s="75"/>
      <c r="L32" s="84"/>
      <c r="M32" s="85"/>
      <c r="N32" s="80"/>
      <c r="O32" s="61">
        <v>30</v>
      </c>
      <c r="P32" s="61">
        <f t="shared" si="2"/>
        <v>2592</v>
      </c>
      <c r="Q32" s="61">
        <f t="shared" si="3"/>
        <v>2710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44796</v>
      </c>
      <c r="E33" s="72">
        <v>0.33333333333333331</v>
      </c>
      <c r="F33" s="61">
        <f>'Día 23'!C16</f>
        <v>1749076</v>
      </c>
      <c r="G33" s="61">
        <f t="shared" si="0"/>
        <v>2701</v>
      </c>
      <c r="H33" s="62">
        <f t="shared" si="1"/>
        <v>31.261574074074076</v>
      </c>
      <c r="I33" s="57"/>
      <c r="J33" s="57"/>
      <c r="K33" s="57"/>
      <c r="L33" s="78"/>
      <c r="M33" s="79"/>
      <c r="N33" s="80"/>
      <c r="O33" s="61">
        <v>30</v>
      </c>
      <c r="P33" s="61">
        <f t="shared" si="2"/>
        <v>2592</v>
      </c>
      <c r="Q33" s="61">
        <f t="shared" si="3"/>
        <v>2701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44797</v>
      </c>
      <c r="E34" s="72">
        <v>0.33333333333333331</v>
      </c>
      <c r="F34" s="61">
        <f>'Día 24'!C16</f>
        <v>1751745</v>
      </c>
      <c r="G34" s="61">
        <f t="shared" si="0"/>
        <v>2669</v>
      </c>
      <c r="H34" s="62">
        <f t="shared" si="1"/>
        <v>30.891203703703702</v>
      </c>
      <c r="I34" s="57"/>
      <c r="J34" s="57"/>
      <c r="K34" s="57"/>
      <c r="L34" s="78"/>
      <c r="M34" s="79"/>
      <c r="N34" s="80"/>
      <c r="O34" s="61">
        <v>30</v>
      </c>
      <c r="P34" s="61">
        <f t="shared" si="2"/>
        <v>2592</v>
      </c>
      <c r="Q34" s="61">
        <f t="shared" si="3"/>
        <v>2669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44798</v>
      </c>
      <c r="E35" s="72">
        <v>0.33333333333333331</v>
      </c>
      <c r="F35" s="61">
        <f>'Día 25'!C16</f>
        <v>1754382</v>
      </c>
      <c r="G35" s="61">
        <f t="shared" si="0"/>
        <v>2637</v>
      </c>
      <c r="H35" s="62">
        <f t="shared" si="1"/>
        <v>30.520833333333332</v>
      </c>
      <c r="I35" s="57"/>
      <c r="J35" s="57"/>
      <c r="K35" s="128" t="s">
        <v>39</v>
      </c>
      <c r="L35" s="129"/>
      <c r="M35" s="130"/>
      <c r="N35" s="80"/>
      <c r="O35" s="61">
        <v>30</v>
      </c>
      <c r="P35" s="61">
        <f t="shared" si="2"/>
        <v>2592</v>
      </c>
      <c r="Q35" s="61">
        <f t="shared" si="3"/>
        <v>2637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44799</v>
      </c>
      <c r="E36" s="72">
        <v>0.33333333333333331</v>
      </c>
      <c r="F36" s="61">
        <f>'Día 26'!C16</f>
        <v>1757068</v>
      </c>
      <c r="G36" s="61">
        <f t="shared" si="0"/>
        <v>2686</v>
      </c>
      <c r="H36" s="62">
        <f t="shared" si="1"/>
        <v>31.087962962962965</v>
      </c>
      <c r="I36" s="57"/>
      <c r="J36" s="101"/>
      <c r="K36" s="73"/>
      <c r="L36" s="81">
        <f>SUM(G39:G41)</f>
        <v>8439</v>
      </c>
      <c r="M36" s="83" t="s">
        <v>17</v>
      </c>
      <c r="N36" s="80"/>
      <c r="O36" s="61">
        <v>30</v>
      </c>
      <c r="P36" s="61">
        <f t="shared" si="2"/>
        <v>2592</v>
      </c>
      <c r="Q36" s="61">
        <f t="shared" si="3"/>
        <v>2686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44800</v>
      </c>
      <c r="E37" s="72">
        <v>0.33333333333333331</v>
      </c>
      <c r="F37" s="61">
        <f>'Día 27'!C16</f>
        <v>1759768</v>
      </c>
      <c r="G37" s="61">
        <f t="shared" si="0"/>
        <v>2700</v>
      </c>
      <c r="H37" s="62">
        <f t="shared" si="1"/>
        <v>31.25</v>
      </c>
      <c r="I37" s="57"/>
      <c r="J37" s="57"/>
      <c r="K37" s="73"/>
      <c r="L37" s="86">
        <f>L36*1000/3/24/60/60</f>
        <v>32.557870370370367</v>
      </c>
      <c r="M37" s="86" t="s">
        <v>11</v>
      </c>
      <c r="N37" s="80"/>
      <c r="O37" s="61">
        <v>30</v>
      </c>
      <c r="P37" s="61">
        <f t="shared" si="2"/>
        <v>2592</v>
      </c>
      <c r="Q37" s="61">
        <f t="shared" si="3"/>
        <v>2700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44801</v>
      </c>
      <c r="E38" s="72">
        <v>0.33333333333333331</v>
      </c>
      <c r="F38" s="61">
        <f>'Día 28'!C16</f>
        <v>1762482</v>
      </c>
      <c r="G38" s="61">
        <f t="shared" si="0"/>
        <v>2714</v>
      </c>
      <c r="H38" s="62">
        <f t="shared" si="1"/>
        <v>31.412037037037035</v>
      </c>
      <c r="I38" s="57"/>
      <c r="J38" s="57"/>
      <c r="K38" s="75"/>
      <c r="L38" s="84"/>
      <c r="M38" s="85"/>
      <c r="N38" s="80"/>
      <c r="O38" s="61">
        <v>30</v>
      </c>
      <c r="P38" s="61">
        <f t="shared" si="2"/>
        <v>2592</v>
      </c>
      <c r="Q38" s="61">
        <f t="shared" si="3"/>
        <v>2714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44802</v>
      </c>
      <c r="E39" s="72">
        <v>0.33333333333333331</v>
      </c>
      <c r="F39" s="61">
        <f>'Día 29'!C16</f>
        <v>1765231</v>
      </c>
      <c r="G39" s="61">
        <f t="shared" si="0"/>
        <v>2749</v>
      </c>
      <c r="H39" s="62">
        <f t="shared" si="1"/>
        <v>31.81712962962963</v>
      </c>
      <c r="I39" s="57"/>
      <c r="J39" s="57"/>
      <c r="K39" s="76"/>
      <c r="L39" s="78"/>
      <c r="M39" s="79"/>
      <c r="N39" s="80"/>
      <c r="O39" s="61">
        <v>30</v>
      </c>
      <c r="P39" s="61">
        <f t="shared" si="2"/>
        <v>2592</v>
      </c>
      <c r="Q39" s="61">
        <f t="shared" si="3"/>
        <v>2749</v>
      </c>
      <c r="R39" s="76"/>
      <c r="S39" s="5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44803</v>
      </c>
      <c r="E40" s="72">
        <v>0.33333333333333331</v>
      </c>
      <c r="F40" s="61">
        <f>'Día 30'!C16</f>
        <v>1768077</v>
      </c>
      <c r="G40" s="61">
        <f t="shared" si="0"/>
        <v>2846</v>
      </c>
      <c r="H40" s="62">
        <f t="shared" si="1"/>
        <v>32.939814814814817</v>
      </c>
      <c r="I40" s="57"/>
      <c r="J40" s="57"/>
      <c r="K40" s="76"/>
      <c r="L40" s="78"/>
      <c r="M40" s="79"/>
      <c r="N40" s="80"/>
      <c r="O40" s="61">
        <v>30</v>
      </c>
      <c r="P40" s="61">
        <f t="shared" si="2"/>
        <v>2592</v>
      </c>
      <c r="Q40" s="61">
        <f t="shared" si="3"/>
        <v>2846</v>
      </c>
      <c r="R40" s="76"/>
      <c r="S40" s="57"/>
      <c r="T40" s="57"/>
      <c r="U40" s="57"/>
      <c r="V40" s="57"/>
      <c r="W40" s="57"/>
    </row>
    <row r="41" spans="1:23" x14ac:dyDescent="0.35">
      <c r="A41" s="57"/>
      <c r="B41" s="57"/>
      <c r="C41" s="59">
        <v>31</v>
      </c>
      <c r="D41" s="60">
        <v>44804</v>
      </c>
      <c r="E41" s="72">
        <v>0.375</v>
      </c>
      <c r="F41" s="61">
        <f>'Día 31'!C16</f>
        <v>1770921</v>
      </c>
      <c r="G41" s="61">
        <f t="shared" si="0"/>
        <v>2844</v>
      </c>
      <c r="H41" s="62">
        <f t="shared" si="1"/>
        <v>32.916666666666664</v>
      </c>
      <c r="I41" s="57"/>
      <c r="J41" s="57"/>
      <c r="K41" s="76"/>
      <c r="L41" s="111"/>
      <c r="M41" s="79"/>
      <c r="N41" s="80"/>
      <c r="O41" s="61">
        <v>30</v>
      </c>
      <c r="P41" s="61">
        <f t="shared" ref="P41" si="4">O41*60*60*24/1000</f>
        <v>2592</v>
      </c>
      <c r="Q41" s="61">
        <f t="shared" si="3"/>
        <v>2844</v>
      </c>
      <c r="R41" s="76"/>
      <c r="S41" s="57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15">
        <f>(AVERAGE(G11:G41)-2592)/2592</f>
        <v>5.7758363201911515E-2</v>
      </c>
      <c r="H42" s="115">
        <f>(AVERAGE(H11:H41)-30)/30</f>
        <v>5.7758363201911557E-2</v>
      </c>
      <c r="I42" s="57"/>
      <c r="J42" s="57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57"/>
      <c r="J43" s="57"/>
      <c r="K43" s="57"/>
      <c r="L43" s="76"/>
      <c r="M43" s="76"/>
      <c r="N43" s="126" t="s">
        <v>31</v>
      </c>
      <c r="O43" s="90" t="s">
        <v>33</v>
      </c>
      <c r="P43" s="89">
        <f>SUM(P11:P41)</f>
        <v>80352</v>
      </c>
      <c r="Q43" s="106">
        <f>SUM(Q11:Q41)</f>
        <v>84993</v>
      </c>
      <c r="R43" s="76"/>
      <c r="S43" s="57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(F41-F10)*1000/31/24/60/60</f>
        <v>31.732750896057343</v>
      </c>
      <c r="H44" s="70" t="s">
        <v>15</v>
      </c>
      <c r="I44" s="57"/>
      <c r="J44" s="57"/>
      <c r="K44" s="57"/>
      <c r="L44" s="76"/>
      <c r="M44" s="74"/>
      <c r="N44" s="127"/>
      <c r="O44" s="91" t="s">
        <v>24</v>
      </c>
      <c r="P44" s="117">
        <f>P43*1000/31/24/60/60</f>
        <v>30</v>
      </c>
      <c r="Q44" s="108">
        <f>Q43*1000/31/24/60/60</f>
        <v>31.732750896057343</v>
      </c>
      <c r="R44" s="74" t="s">
        <v>27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13">
        <f>F41-F10</f>
        <v>84993</v>
      </c>
      <c r="H45" s="114" t="s">
        <v>32</v>
      </c>
      <c r="I45" s="57"/>
      <c r="J45" s="57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4641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57"/>
      <c r="J47" s="57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16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16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N43:N44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6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44782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1708796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1710386</v>
      </c>
      <c r="D16" s="51">
        <f>+C16-C8</f>
        <v>1590</v>
      </c>
      <c r="E16" s="109">
        <f>+D16*1000/14/3600</f>
        <v>31.547619047619047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1710881</v>
      </c>
      <c r="D21" s="51">
        <f>+C21-C16</f>
        <v>495</v>
      </c>
      <c r="E21" s="109">
        <f>+D21*1000/5/3600</f>
        <v>27.5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1711552</v>
      </c>
      <c r="D26" s="51">
        <f>+C26-C21</f>
        <v>671</v>
      </c>
      <c r="E26" s="109">
        <f>+D26*1000/5/3600</f>
        <v>37.277777777777779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3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44783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1711552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1713229</v>
      </c>
      <c r="D16" s="51">
        <f>+C16-C8</f>
        <v>1677</v>
      </c>
      <c r="E16" s="109">
        <f>+D16*1000/14/3600</f>
        <v>33.273809523809526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1713743</v>
      </c>
      <c r="D21" s="51">
        <f>+C21-C16</f>
        <v>514</v>
      </c>
      <c r="E21" s="109">
        <f>+D21*1000/5/3600</f>
        <v>28.555555555555557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1714198</v>
      </c>
      <c r="D26" s="51">
        <f>+C26-C21</f>
        <v>455</v>
      </c>
      <c r="E26" s="109">
        <f>+D26*1000/5/3600</f>
        <v>25.277777777777779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44784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1714198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1714837</v>
      </c>
      <c r="D16" s="51">
        <f>+C16-C8</f>
        <v>639</v>
      </c>
      <c r="E16" s="51">
        <f>+D16*1000/14/3600</f>
        <v>12.678571428571429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1715159</v>
      </c>
      <c r="D21" s="51">
        <f>+C21-C16</f>
        <v>322</v>
      </c>
      <c r="E21" s="109">
        <f>+D21*1000/5/3600</f>
        <v>17.888888888888889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1715851</v>
      </c>
      <c r="D26" s="51">
        <f>+C26-C21</f>
        <v>692</v>
      </c>
      <c r="E26" s="109">
        <f>+D26*1000/5/3600</f>
        <v>38.444444444444443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44785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1715851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1717768</v>
      </c>
      <c r="D16" s="51">
        <f>+C16-C8</f>
        <v>1917</v>
      </c>
      <c r="E16" s="51">
        <f>+D16*1000/14/3600</f>
        <v>38.035714285714285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1718393</v>
      </c>
      <c r="D21" s="51">
        <f>+C21-C16</f>
        <v>625</v>
      </c>
      <c r="E21" s="51">
        <f>+D21*1000/5/3600</f>
        <v>34.722222222222221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1719004</v>
      </c>
      <c r="D26" s="51">
        <f>+C26-C21</f>
        <v>611</v>
      </c>
      <c r="E26" s="51">
        <f>+D26*1000/5/3600</f>
        <v>33.944444444444443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44786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1719004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1720514</v>
      </c>
      <c r="D16" s="51">
        <f>+C16-C8</f>
        <v>1510</v>
      </c>
      <c r="E16" s="51">
        <f>+D16*1000/14/3600</f>
        <v>29.960317460317459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1721086</v>
      </c>
      <c r="D21" s="51">
        <f>+C21-C16</f>
        <v>572</v>
      </c>
      <c r="E21" s="51">
        <f>+D21*1000/5/3600</f>
        <v>31.777777777777779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1721720</v>
      </c>
      <c r="D26" s="51">
        <f>+C26-C21</f>
        <v>634</v>
      </c>
      <c r="E26" s="51">
        <f>+D26*1000/5/3600</f>
        <v>35.222222222222221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44787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1721720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1723522</v>
      </c>
      <c r="D16" s="51">
        <f>+C16-C8</f>
        <v>1802</v>
      </c>
      <c r="E16" s="51">
        <f>+D16*1000/14/3600</f>
        <v>35.753968253968253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1724162</v>
      </c>
      <c r="D21" s="51">
        <f>+C21-C16</f>
        <v>640</v>
      </c>
      <c r="E21" s="51">
        <f>+D21*1000/5/3600</f>
        <v>35.555555555555557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1724786</v>
      </c>
      <c r="D26" s="51">
        <f>+C26-C21</f>
        <v>624</v>
      </c>
      <c r="E26" s="51">
        <f>+D26*1000/5/3600</f>
        <v>34.666666666666664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2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44788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1724786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1726528</v>
      </c>
      <c r="D16" s="51">
        <f>+C16-C8</f>
        <v>1742</v>
      </c>
      <c r="E16" s="51">
        <f>+D16*1000/14/3600</f>
        <v>34.563492063492063</v>
      </c>
      <c r="F16" s="52" t="s">
        <v>0</v>
      </c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1727142</v>
      </c>
      <c r="D21" s="51">
        <f>+C21-C16</f>
        <v>614</v>
      </c>
      <c r="E21" s="51">
        <f>+D21*1000/5/3600</f>
        <v>34.111111111111114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1727751</v>
      </c>
      <c r="D26" s="51">
        <f>+C26-C21</f>
        <v>609</v>
      </c>
      <c r="E26" s="51">
        <f>+D26*1000/5/3600</f>
        <v>33.833333333333336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44789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1727751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1729468</v>
      </c>
      <c r="D16" s="51">
        <f>+C16-C8</f>
        <v>1717</v>
      </c>
      <c r="E16" s="51">
        <f>+D16*1000/14/3600</f>
        <v>34.067460317460316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1730075</v>
      </c>
      <c r="D21" s="51">
        <f>+C21-C16</f>
        <v>607</v>
      </c>
      <c r="E21" s="51">
        <f>+D21*1000/5/3600</f>
        <v>33.722222222222221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1730679</v>
      </c>
      <c r="D26" s="51">
        <f>+C26-C21</f>
        <v>604</v>
      </c>
      <c r="E26" s="51">
        <f>+D26*1000/5/3600</f>
        <v>33.555555555555557</v>
      </c>
      <c r="F26" s="52" t="s">
        <v>0</v>
      </c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44790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1730679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1732369</v>
      </c>
      <c r="D16" s="51">
        <f>+C16-C8</f>
        <v>1690</v>
      </c>
      <c r="E16" s="51">
        <f>+D16*1000/14/3600</f>
        <v>33.531746031746032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1732995</v>
      </c>
      <c r="D21" s="51">
        <f>+C21-C16</f>
        <v>626</v>
      </c>
      <c r="E21" s="51">
        <f>+D21*1000/5/3600</f>
        <v>34.777777777777779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1733688</v>
      </c>
      <c r="D26" s="51">
        <f>+C26-C21</f>
        <v>693</v>
      </c>
      <c r="E26" s="51">
        <f>+D26*1000/5/3600</f>
        <v>38.5</v>
      </c>
      <c r="F26" s="56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44791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1733688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1735294</v>
      </c>
      <c r="D16" s="51">
        <f>+C16-C8</f>
        <v>1606</v>
      </c>
      <c r="E16" s="51">
        <f>+D16*1000/14/3600</f>
        <v>31.865079365079364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1735758</v>
      </c>
      <c r="D21" s="51">
        <f>+C21-C16</f>
        <v>464</v>
      </c>
      <c r="E21" s="51">
        <f>+D21*1000/5/3600</f>
        <v>25.777777777777779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1736377</v>
      </c>
      <c r="D26" s="51">
        <f>+C26-C21</f>
        <v>619</v>
      </c>
      <c r="E26" s="51">
        <f>+D26*1000/5/3600</f>
        <v>34.388888888888886</v>
      </c>
      <c r="F26" s="52" t="s">
        <v>0</v>
      </c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4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44774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1687338</v>
      </c>
      <c r="D8" s="32"/>
      <c r="E8" s="32"/>
      <c r="F8" s="10"/>
      <c r="G8" s="133"/>
      <c r="H8" s="134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3">
        <f t="shared" si="1"/>
        <v>0</v>
      </c>
      <c r="F15" s="12"/>
      <c r="G15" s="139" t="s">
        <v>0</v>
      </c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1689132</v>
      </c>
      <c r="D16" s="51">
        <f>+C16-C8</f>
        <v>1794</v>
      </c>
      <c r="E16" s="109">
        <f>+D16*1000/14/3600</f>
        <v>35.595238095238095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39" t="s">
        <v>0</v>
      </c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1689671</v>
      </c>
      <c r="D21" s="51">
        <f>+C21-C16</f>
        <v>539</v>
      </c>
      <c r="E21" s="109">
        <f>+D21*1000/5/3600</f>
        <v>29.944444444444443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39" t="s">
        <v>0</v>
      </c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1690200</v>
      </c>
      <c r="D26" s="51">
        <f>+C26-C21</f>
        <v>529</v>
      </c>
      <c r="E26" s="109">
        <f>+D26*1000/5/3600</f>
        <v>29.388888888888889</v>
      </c>
      <c r="F26" s="52" t="s">
        <v>0</v>
      </c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3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44792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1736377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1738093</v>
      </c>
      <c r="D16" s="51">
        <f>+C16-C8</f>
        <v>1716</v>
      </c>
      <c r="E16" s="51">
        <f>+D16*1000/14/3600</f>
        <v>34.047619047619044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f t="shared" si="1"/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1738724</v>
      </c>
      <c r="D21" s="51">
        <f>+C21-C16</f>
        <v>631</v>
      </c>
      <c r="E21" s="51">
        <f>+D21*1000/5/3600</f>
        <v>35.055555555555557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1739299</v>
      </c>
      <c r="D26" s="51">
        <f>+C26-C21</f>
        <v>575</v>
      </c>
      <c r="E26" s="51">
        <f>+D26*1000/5/3600</f>
        <v>31.944444444444443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2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44793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1739299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1740889</v>
      </c>
      <c r="D16" s="51">
        <f>+C16-C8</f>
        <v>1590</v>
      </c>
      <c r="E16" s="51">
        <f>+D16*1000/14/3600</f>
        <v>31.547619047619047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1741454</v>
      </c>
      <c r="D21" s="51">
        <f>+C21-C16</f>
        <v>565</v>
      </c>
      <c r="E21" s="51">
        <f>+D21*1000/5/3600</f>
        <v>31.388888888888889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1742076</v>
      </c>
      <c r="D26" s="51">
        <f>+C26-C21</f>
        <v>622</v>
      </c>
      <c r="E26" s="51">
        <f>+D26*1000/5/3600</f>
        <v>34.555555555555557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44794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1742076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1743665</v>
      </c>
      <c r="D16" s="51">
        <f>+C16-C8</f>
        <v>1589</v>
      </c>
      <c r="E16" s="51">
        <f>+D16*1000/14/3600</f>
        <v>31.527777777777779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1744215</v>
      </c>
      <c r="D21" s="51">
        <f>+C21-C16</f>
        <v>550</v>
      </c>
      <c r="E21" s="51">
        <f>+D21*1000/5/3600</f>
        <v>30.555555555555557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1744791</v>
      </c>
      <c r="D26" s="51">
        <f>+C26-C21</f>
        <v>576</v>
      </c>
      <c r="E26" s="51">
        <f>+D26*1000/5/3600</f>
        <v>32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44795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1744791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1746375</v>
      </c>
      <c r="D16" s="51">
        <f>+C16-C8</f>
        <v>1584</v>
      </c>
      <c r="E16" s="51">
        <f>+D16*1000/14/3600</f>
        <v>31.428571428571431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1746980</v>
      </c>
      <c r="D21" s="51">
        <f>+C21-C16</f>
        <v>605</v>
      </c>
      <c r="E21" s="51">
        <f>+D21*1000/5/3600</f>
        <v>33.611111111111114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1747515</v>
      </c>
      <c r="D26" s="51">
        <f>+C26-C21</f>
        <v>535</v>
      </c>
      <c r="E26" s="51">
        <f>+D26*1000/5/3600</f>
        <v>29.722222222222221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44796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1747515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1749076</v>
      </c>
      <c r="D16" s="51">
        <f>+C16-C8</f>
        <v>1561</v>
      </c>
      <c r="E16" s="51">
        <f>+D16*1000/14/3600</f>
        <v>30.972222222222221</v>
      </c>
      <c r="F16" s="56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1749642</v>
      </c>
      <c r="D21" s="51">
        <f>+C21-C16</f>
        <v>566</v>
      </c>
      <c r="E21" s="51">
        <f>+D21*1000/5/3600</f>
        <v>31.444444444444443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1750190</v>
      </c>
      <c r="D26" s="51">
        <f>+C26-C21</f>
        <v>548</v>
      </c>
      <c r="E26" s="51">
        <f>+D26*1000/5/3600</f>
        <v>30.444444444444443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44797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1750190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1751745</v>
      </c>
      <c r="D16" s="51">
        <f>+C16-C8</f>
        <v>1555</v>
      </c>
      <c r="E16" s="51">
        <f>+D16*1000/14/3600</f>
        <v>30.853174603174601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1752301</v>
      </c>
      <c r="D21" s="51">
        <f>+C21-C16</f>
        <v>556</v>
      </c>
      <c r="E21" s="51">
        <f>+D21*1000/5/3600</f>
        <v>30.888888888888889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1752837</v>
      </c>
      <c r="D26" s="51">
        <f>+C26-C21</f>
        <v>536</v>
      </c>
      <c r="E26" s="51">
        <f>+D26*1000/5/3600</f>
        <v>29.777777777777779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2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44798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1752837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1754382</v>
      </c>
      <c r="D16" s="51">
        <f>+C16-C8</f>
        <v>1545</v>
      </c>
      <c r="E16" s="51">
        <f>+D16*1000/14/3600</f>
        <v>30.654761904761905</v>
      </c>
      <c r="F16" s="52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1754952</v>
      </c>
      <c r="D21" s="51">
        <f>+C21-C16</f>
        <v>570</v>
      </c>
      <c r="E21" s="51">
        <f>+D21*1000/5/3600</f>
        <v>31.666666666666668</v>
      </c>
      <c r="F21" s="52"/>
      <c r="G21" s="152" t="s">
        <v>0</v>
      </c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2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1755504</v>
      </c>
      <c r="D26" s="51">
        <f>+C26-C21</f>
        <v>552</v>
      </c>
      <c r="E26" s="51">
        <f>+D26*1000/5/3600</f>
        <v>30.666666666666668</v>
      </c>
      <c r="F26" s="52"/>
      <c r="G26" s="152" t="s">
        <v>0</v>
      </c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44799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1755504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1757068</v>
      </c>
      <c r="D16" s="51">
        <f>+C16-C8</f>
        <v>1564</v>
      </c>
      <c r="E16" s="51">
        <f>+D16*1000/14/3600</f>
        <v>31.031746031746032</v>
      </c>
      <c r="F16" s="56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55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1757655</v>
      </c>
      <c r="D21" s="51">
        <f>+C21-C16</f>
        <v>587</v>
      </c>
      <c r="E21" s="51">
        <f>+D21*1000/5/3600</f>
        <v>32.611111111111114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55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1758211</v>
      </c>
      <c r="D26" s="51">
        <f>+C26-C21</f>
        <v>556</v>
      </c>
      <c r="E26" s="51">
        <f>+D26*1000/5/3600</f>
        <v>30.888888888888889</v>
      </c>
      <c r="F26" s="56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44800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1758211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1759768</v>
      </c>
      <c r="D16" s="51">
        <f>+C16-C8</f>
        <v>1557</v>
      </c>
      <c r="E16" s="51">
        <f>+D16*1000/14/3600</f>
        <v>30.892857142857142</v>
      </c>
      <c r="F16" s="56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1760334</v>
      </c>
      <c r="D21" s="51">
        <f>+C21-C16</f>
        <v>566</v>
      </c>
      <c r="E21" s="51">
        <f>+D21*1000/5/3600</f>
        <v>31.444444444444443</v>
      </c>
      <c r="F21" s="56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1760879</v>
      </c>
      <c r="D26" s="51">
        <f>+C26-C21</f>
        <v>545</v>
      </c>
      <c r="E26" s="51">
        <f>+D26*1000/5/3600</f>
        <v>30.277777777777779</v>
      </c>
      <c r="F26" s="56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44801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1760879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1762482</v>
      </c>
      <c r="D16" s="51">
        <f>+C16-C8</f>
        <v>1603</v>
      </c>
      <c r="E16" s="51">
        <f>+D16*1000/14/3600</f>
        <v>31.805555555555557</v>
      </c>
      <c r="F16" s="56"/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1763084</v>
      </c>
      <c r="D21" s="51">
        <f>+C21-C16</f>
        <v>602</v>
      </c>
      <c r="E21" s="51">
        <f>+D21*1000/5/3600</f>
        <v>33.444444444444443</v>
      </c>
      <c r="F21" s="56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58"/>
      <c r="H24" s="15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1763637</v>
      </c>
      <c r="D26" s="51">
        <f>+C26-C21</f>
        <v>553</v>
      </c>
      <c r="E26" s="51">
        <f>+D26*1000/5/3600</f>
        <v>30.722222222222221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1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44775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1690200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 t="s">
        <v>0</v>
      </c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1691660</v>
      </c>
      <c r="D16" s="51">
        <f>+C16-C8</f>
        <v>1460</v>
      </c>
      <c r="E16" s="109">
        <f>+D16*1000/14/3600</f>
        <v>28.968253968253968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2"/>
      <c r="G20" s="154"/>
      <c r="H20" s="15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1692163</v>
      </c>
      <c r="D21" s="51">
        <f>+C21-C16</f>
        <v>503</v>
      </c>
      <c r="E21" s="110">
        <f>+D21*1000/5/3600</f>
        <v>27.944444444444443</v>
      </c>
      <c r="F21" s="52"/>
      <c r="G21" s="156"/>
      <c r="H21" s="157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3"/>
      <c r="G22" s="133"/>
      <c r="H22" s="134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1692717</v>
      </c>
      <c r="D26" s="51">
        <f>+C26-C21</f>
        <v>554</v>
      </c>
      <c r="E26" s="109">
        <f>+D26*1000/5/3600</f>
        <v>30.777777777777779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44802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1763637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1765231</v>
      </c>
      <c r="D16" s="51">
        <f>+C16-C8</f>
        <v>1594</v>
      </c>
      <c r="E16" s="51">
        <f>+D16*1000/14/3600</f>
        <v>31.626984126984127</v>
      </c>
      <c r="F16" s="56" t="s">
        <v>0</v>
      </c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1765798</v>
      </c>
      <c r="D21" s="51">
        <f>+C21-C16</f>
        <v>567</v>
      </c>
      <c r="E21" s="51">
        <f>+D21*1000/5/3600</f>
        <v>31.5</v>
      </c>
      <c r="F21" s="56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55"/>
      <c r="G24" s="158"/>
      <c r="H24" s="15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1766404</v>
      </c>
      <c r="D26" s="51">
        <f>+C26-C21</f>
        <v>606</v>
      </c>
      <c r="E26" s="51">
        <f>+D26*1000/5/3600</f>
        <v>33.666666666666664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44803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112">
        <f>+'Día 29'!C26</f>
        <v>1766404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1768077</v>
      </c>
      <c r="D16" s="51">
        <f>+C16-C8</f>
        <v>1673</v>
      </c>
      <c r="E16" s="51">
        <f>+D16*1000/14/3600</f>
        <v>33.194444444444443</v>
      </c>
      <c r="F16" s="56" t="s">
        <v>0</v>
      </c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1768680</v>
      </c>
      <c r="D21" s="51">
        <f>+C21-C16</f>
        <v>603</v>
      </c>
      <c r="E21" s="51">
        <f>+D21*1000/5/3600</f>
        <v>33.5</v>
      </c>
      <c r="F21" s="56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55"/>
      <c r="G24" s="158"/>
      <c r="H24" s="15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1769263</v>
      </c>
      <c r="D26" s="51">
        <f>+C26-C21</f>
        <v>583</v>
      </c>
      <c r="E26" s="51">
        <f>+D26*1000/5/3600</f>
        <v>32.388888888888886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44804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107">
        <f>+'Día 30'!C26</f>
        <v>1769263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1770921</v>
      </c>
      <c r="D16" s="51">
        <f>+C16-C8</f>
        <v>1658</v>
      </c>
      <c r="E16" s="51">
        <f>+D16*1000/14/3600</f>
        <v>32.896825396825399</v>
      </c>
      <c r="F16" s="56" t="s">
        <v>0</v>
      </c>
      <c r="G16" s="152" t="s">
        <v>0</v>
      </c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3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3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3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3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1771502</v>
      </c>
      <c r="D21" s="51">
        <f>+C21-C16</f>
        <v>581</v>
      </c>
      <c r="E21" s="51">
        <f>+D21*1000/5/3600</f>
        <v>32.277777777777779</v>
      </c>
      <c r="F21" s="56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3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3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36">
        <v>0</v>
      </c>
      <c r="D24" s="36">
        <f t="shared" si="0"/>
        <v>0</v>
      </c>
      <c r="E24" s="36">
        <f t="shared" si="1"/>
        <v>0</v>
      </c>
      <c r="F24" s="55"/>
      <c r="G24" s="158"/>
      <c r="H24" s="15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3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1772101</v>
      </c>
      <c r="D26" s="51">
        <f>+C26-C21</f>
        <v>599</v>
      </c>
      <c r="E26" s="51">
        <f>+D26*1000/5/3600</f>
        <v>33.277777777777779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9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44776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1692717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1694310</v>
      </c>
      <c r="D16" s="51">
        <f>+C16-C8</f>
        <v>1593</v>
      </c>
      <c r="E16" s="109">
        <f>+D16*1000/14/3600</f>
        <v>31.607142857142858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1694845</v>
      </c>
      <c r="D21" s="51">
        <f>+C21-C16</f>
        <v>535</v>
      </c>
      <c r="E21" s="109">
        <f>+D21*1000/5/3600</f>
        <v>29.722222222222221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1695469</v>
      </c>
      <c r="D26" s="51">
        <f>+C26-C21</f>
        <v>624</v>
      </c>
      <c r="E26" s="109">
        <f>+D26*1000/5/3600</f>
        <v>34.666666666666664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6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44777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1695469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1696977</v>
      </c>
      <c r="D16" s="51">
        <f>+C16-C8</f>
        <v>1508</v>
      </c>
      <c r="E16" s="109">
        <f>+D16*1000/14/3600</f>
        <v>29.920634920634921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1697514</v>
      </c>
      <c r="D21" s="51">
        <f>+C21-C16</f>
        <v>537</v>
      </c>
      <c r="E21" s="109">
        <f>+D21*1000/5/3600</f>
        <v>29.833333333333332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1698112</v>
      </c>
      <c r="D26" s="51">
        <f>+C26-C21</f>
        <v>598</v>
      </c>
      <c r="E26" s="109">
        <f>+D26*1000/5/3600</f>
        <v>33.222222222222221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44778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1698112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1699857</v>
      </c>
      <c r="D16" s="51">
        <f>+C16-C8</f>
        <v>1745</v>
      </c>
      <c r="E16" s="109">
        <f>+D16*1000/14/3600</f>
        <v>34.623015873015873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1700432</v>
      </c>
      <c r="D21" s="51">
        <f>+C21-C16</f>
        <v>575</v>
      </c>
      <c r="E21" s="109">
        <f>+D21*1000/5/3600</f>
        <v>31.944444444444443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1701087</v>
      </c>
      <c r="D26" s="51">
        <f>+C26-C21</f>
        <v>655</v>
      </c>
      <c r="E26" s="109">
        <f>+D26*1000/5/3600</f>
        <v>36.388888888888886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44779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1701087</v>
      </c>
      <c r="D8" s="32" t="s">
        <v>0</v>
      </c>
      <c r="E8" s="32"/>
      <c r="F8" s="10"/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1702658</v>
      </c>
      <c r="D16" s="51">
        <f>+C16-C8</f>
        <v>1571</v>
      </c>
      <c r="E16" s="109">
        <f>+D16*1000/14/3600</f>
        <v>31.170634920634921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4"/>
      <c r="H20" s="10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1703218</v>
      </c>
      <c r="D21" s="51">
        <f>+C21-C16</f>
        <v>560</v>
      </c>
      <c r="E21" s="109">
        <f>+D21*1000/5/3600</f>
        <v>31.111111111111111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1703781</v>
      </c>
      <c r="D26" s="51">
        <f>+C26-C21</f>
        <v>563</v>
      </c>
      <c r="E26" s="109">
        <f>+D26*1000/5/3600</f>
        <v>31.277777777777779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25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44780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1703781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1705395</v>
      </c>
      <c r="D16" s="51">
        <f>+C16-C8</f>
        <v>1614</v>
      </c>
      <c r="E16" s="109">
        <f>+D16*1000/14/3600</f>
        <v>32.023809523809526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1705959</v>
      </c>
      <c r="D21" s="51">
        <f>+C21-C16</f>
        <v>564</v>
      </c>
      <c r="E21" s="109">
        <f>+D21*1000/5/3600</f>
        <v>31.333333333333332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1706504</v>
      </c>
      <c r="D26" s="51">
        <f>+C26-C21</f>
        <v>545</v>
      </c>
      <c r="E26" s="109">
        <f>+D26*1000/5/3600</f>
        <v>30.277777777777779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6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5"/>
      <c r="C2" s="136"/>
      <c r="D2" s="143" t="s">
        <v>4</v>
      </c>
      <c r="E2" s="144"/>
      <c r="F2" s="144"/>
      <c r="G2" s="144"/>
      <c r="H2" s="14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7"/>
      <c r="C3" s="138"/>
      <c r="D3" s="146"/>
      <c r="E3" s="147"/>
      <c r="F3" s="147"/>
      <c r="G3" s="147"/>
      <c r="H3" s="14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9" t="s">
        <v>6</v>
      </c>
      <c r="E5" s="150"/>
      <c r="F5" s="150"/>
      <c r="G5" s="150"/>
      <c r="H5" s="15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44781</v>
      </c>
      <c r="C7" s="25" t="s">
        <v>10</v>
      </c>
      <c r="D7" s="26" t="s">
        <v>3</v>
      </c>
      <c r="E7" s="27" t="s">
        <v>11</v>
      </c>
      <c r="F7" s="28" t="s">
        <v>5</v>
      </c>
      <c r="G7" s="131" t="s">
        <v>2</v>
      </c>
      <c r="H7" s="13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1706504</v>
      </c>
      <c r="D8" s="32" t="s">
        <v>0</v>
      </c>
      <c r="E8" s="32"/>
      <c r="F8" s="10" t="s">
        <v>0</v>
      </c>
      <c r="G8" s="133"/>
      <c r="H8" s="13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9"/>
      <c r="H9" s="14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9"/>
      <c r="H10" s="14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9"/>
      <c r="H11" s="14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9"/>
      <c r="H12" s="14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9"/>
      <c r="H13" s="14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9"/>
      <c r="H14" s="14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9"/>
      <c r="H15" s="14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1707979</v>
      </c>
      <c r="D16" s="51">
        <f>+C16-C8</f>
        <v>1475</v>
      </c>
      <c r="E16" s="109">
        <f>+D16*1000/14/3600</f>
        <v>29.265873015873016</v>
      </c>
      <c r="F16" s="52"/>
      <c r="G16" s="152"/>
      <c r="H16" s="15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9"/>
      <c r="H17" s="14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9"/>
      <c r="H18" s="14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9"/>
      <c r="H19" s="14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9"/>
      <c r="H20" s="14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1708186</v>
      </c>
      <c r="D21" s="51">
        <f>+C21-C16</f>
        <v>207</v>
      </c>
      <c r="E21" s="109">
        <f>+D21*1000/5/3600</f>
        <v>11.5</v>
      </c>
      <c r="F21" s="52"/>
      <c r="G21" s="152"/>
      <c r="H21" s="15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9"/>
      <c r="H22" s="14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9"/>
      <c r="H23" s="14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9"/>
      <c r="H24" s="14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9"/>
      <c r="H25" s="14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1708796</v>
      </c>
      <c r="D26" s="51">
        <f>+C26-C21</f>
        <v>610</v>
      </c>
      <c r="E26" s="109">
        <f>+D26*1000/5/3600</f>
        <v>33.888888888888886</v>
      </c>
      <c r="F26" s="52"/>
      <c r="G26" s="152"/>
      <c r="H26" s="15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9"/>
      <c r="H27" s="14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9"/>
      <c r="H28" s="14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9"/>
      <c r="H29" s="14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9"/>
      <c r="H30" s="14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9"/>
      <c r="H31" s="14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1"/>
      <c r="H32" s="14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2CFF4F3A-1507-43B9-80DB-E0A5E7B7225A}"/>
</file>

<file path=customXml/itemProps2.xml><?xml version="1.0" encoding="utf-8"?>
<ds:datastoreItem xmlns:ds="http://schemas.openxmlformats.org/officeDocument/2006/customXml" ds:itemID="{0BDFA1A8-A2C5-4090-BCFC-D3A86340EF79}"/>
</file>

<file path=customXml/itemProps3.xml><?xml version="1.0" encoding="utf-8"?>
<ds:datastoreItem xmlns:ds="http://schemas.openxmlformats.org/officeDocument/2006/customXml" ds:itemID="{723EFB09-949A-47F8-9865-00B1FFCD2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2022-10-04T21:06:08Z</cp:lastPrinted>
  <dcterms:created xsi:type="dcterms:W3CDTF">2015-05-02T03:26:21Z</dcterms:created>
  <dcterms:modified xsi:type="dcterms:W3CDTF">2022-12-13T22:00:09Z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