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1 - Junio 2021\"/>
    </mc:Choice>
  </mc:AlternateContent>
  <bookViews>
    <workbookView xWindow="0" yWindow="0" windowWidth="20490" windowHeight="745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  <sheet name="Día 31" sheetId="37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Q45" i="40" l="1"/>
  <c r="G43" i="40"/>
  <c r="Q43" i="40"/>
  <c r="Q42" i="40"/>
  <c r="G44" i="40"/>
  <c r="H41" i="40"/>
  <c r="G41" i="40"/>
  <c r="Q40" i="40" l="1"/>
  <c r="Q21" i="40" l="1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12" i="40" l="1"/>
  <c r="Q13" i="40"/>
  <c r="Q14" i="40"/>
  <c r="Q15" i="40"/>
  <c r="Q16" i="40"/>
  <c r="Q17" i="40"/>
  <c r="Q18" i="40"/>
  <c r="Q19" i="40"/>
  <c r="Q20" i="40"/>
  <c r="P43" i="40" l="1"/>
  <c r="C8" i="33"/>
  <c r="C8" i="32" l="1"/>
  <c r="D26" i="16" l="1"/>
  <c r="P11" i="40" l="1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P42" i="40" l="1"/>
  <c r="D26" i="11"/>
  <c r="D26" i="10"/>
  <c r="F40" i="40" l="1"/>
  <c r="D21" i="12" l="1"/>
  <c r="E21" i="12" s="1"/>
  <c r="F27" i="40"/>
  <c r="F26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G11" i="40" l="1"/>
  <c r="G37" i="40"/>
  <c r="G33" i="40"/>
  <c r="G29" i="40"/>
  <c r="G19" i="40"/>
  <c r="G15" i="40"/>
  <c r="G13" i="40"/>
  <c r="G17" i="40"/>
  <c r="G21" i="40"/>
  <c r="G25" i="40"/>
  <c r="G31" i="40"/>
  <c r="G35" i="40"/>
  <c r="G39" i="40"/>
  <c r="G12" i="40"/>
  <c r="G16" i="40"/>
  <c r="G20" i="40"/>
  <c r="G24" i="40"/>
  <c r="G30" i="40"/>
  <c r="G34" i="40"/>
  <c r="G38" i="40"/>
  <c r="G14" i="40"/>
  <c r="G18" i="40"/>
  <c r="G22" i="40"/>
  <c r="G32" i="40"/>
  <c r="G36" i="40"/>
  <c r="G23" i="40"/>
  <c r="G26" i="40"/>
  <c r="G27" i="40"/>
  <c r="G40" i="40"/>
  <c r="G28" i="40"/>
  <c r="D26" i="14"/>
  <c r="D26" i="13"/>
  <c r="D26" i="12"/>
  <c r="D26" i="15"/>
  <c r="D26" i="17"/>
  <c r="D26" i="18"/>
  <c r="D26" i="19"/>
  <c r="D26" i="22"/>
  <c r="H32" i="40" l="1"/>
  <c r="L18" i="40"/>
  <c r="L19" i="40" s="1"/>
  <c r="H28" i="40"/>
  <c r="H30" i="40"/>
  <c r="H25" i="40"/>
  <c r="H37" i="40"/>
  <c r="H27" i="40"/>
  <c r="H38" i="40"/>
  <c r="H17" i="40"/>
  <c r="H26" i="40"/>
  <c r="H34" i="40"/>
  <c r="H31" i="40"/>
  <c r="H33" i="40"/>
  <c r="H40" i="40"/>
  <c r="H36" i="40"/>
  <c r="H14" i="40"/>
  <c r="H24" i="40"/>
  <c r="H39" i="40"/>
  <c r="H19" i="40"/>
  <c r="H35" i="40"/>
  <c r="L36" i="40"/>
  <c r="L37" i="40" s="1"/>
  <c r="H29" i="40"/>
  <c r="L30" i="40"/>
  <c r="L31" i="40" s="1"/>
  <c r="H23" i="40"/>
  <c r="L24" i="40"/>
  <c r="L25" i="40" s="1"/>
  <c r="Q11" i="40"/>
  <c r="L12" i="40"/>
  <c r="L13" i="40" s="1"/>
  <c r="H22" i="40"/>
  <c r="H21" i="40"/>
  <c r="H20" i="40"/>
  <c r="H16" i="40"/>
  <c r="H18" i="40"/>
  <c r="H12" i="40"/>
  <c r="H15" i="40"/>
  <c r="H13" i="40"/>
  <c r="H11" i="40"/>
  <c r="D26" i="21"/>
  <c r="D26" i="20"/>
  <c r="E14" i="36" l="1"/>
  <c r="E23" i="33"/>
  <c r="E11" i="29"/>
  <c r="E14" i="26"/>
  <c r="E30" i="19"/>
  <c r="E23" i="17"/>
  <c r="E31" i="10"/>
  <c r="E25" i="9"/>
  <c r="E32" i="8"/>
  <c r="D16" i="7"/>
  <c r="E16" i="7" s="1"/>
  <c r="C8" i="37"/>
  <c r="D16" i="37" s="1"/>
  <c r="E16" i="37" s="1"/>
  <c r="C8" i="36"/>
  <c r="D16" i="36" s="1"/>
  <c r="E16" i="36" s="1"/>
  <c r="C8" i="35"/>
  <c r="D16" i="35" s="1"/>
  <c r="E16" i="35" s="1"/>
  <c r="C8" i="34"/>
  <c r="D16" i="34" s="1"/>
  <c r="E16" i="34" s="1"/>
  <c r="D16" i="33"/>
  <c r="E16" i="33" s="1"/>
  <c r="D16" i="32"/>
  <c r="E16" i="32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E21" i="7" s="1"/>
  <c r="E25" i="7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7"/>
  <c r="E26" i="37" s="1"/>
  <c r="D26" i="36"/>
  <c r="E26" i="36" s="1"/>
  <c r="D26" i="35"/>
  <c r="E26" i="35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7"/>
  <c r="E32" i="37" s="1"/>
  <c r="D31" i="37"/>
  <c r="E31" i="37" s="1"/>
  <c r="D30" i="37"/>
  <c r="E30" i="37" s="1"/>
  <c r="D29" i="37"/>
  <c r="E29" i="37" s="1"/>
  <c r="D28" i="37"/>
  <c r="E28" i="37" s="1"/>
  <c r="D25" i="37"/>
  <c r="E25" i="37" s="1"/>
  <c r="D24" i="37"/>
  <c r="E24" i="37" s="1"/>
  <c r="D23" i="37"/>
  <c r="E23" i="37" s="1"/>
  <c r="D21" i="37"/>
  <c r="E21" i="37" s="1"/>
  <c r="D20" i="37"/>
  <c r="E20" i="37" s="1"/>
  <c r="D19" i="37"/>
  <c r="E19" i="37" s="1"/>
  <c r="D18" i="37"/>
  <c r="E18" i="37" s="1"/>
  <c r="D15" i="37"/>
  <c r="E15" i="37" s="1"/>
  <c r="D14" i="37"/>
  <c r="E14" i="37" s="1"/>
  <c r="D13" i="37"/>
  <c r="E13" i="37" s="1"/>
  <c r="D12" i="37"/>
  <c r="E12" i="37" s="1"/>
  <c r="D11" i="37"/>
  <c r="E11" i="37" s="1"/>
  <c r="D10" i="37"/>
  <c r="E10" i="37" s="1"/>
  <c r="D32" i="36"/>
  <c r="E32" i="36" s="1"/>
  <c r="D31" i="36"/>
  <c r="E31" i="36" s="1"/>
  <c r="D30" i="36"/>
  <c r="E30" i="36" s="1"/>
  <c r="D29" i="36"/>
  <c r="E29" i="36" s="1"/>
  <c r="D28" i="36"/>
  <c r="E28" i="36" s="1"/>
  <c r="E27" i="36"/>
  <c r="D25" i="36"/>
  <c r="E25" i="36" s="1"/>
  <c r="D24" i="36"/>
  <c r="E24" i="36" s="1"/>
  <c r="D23" i="36"/>
  <c r="E23" i="36" s="1"/>
  <c r="D21" i="36"/>
  <c r="E21" i="36" s="1"/>
  <c r="D20" i="36"/>
  <c r="E20" i="36" s="1"/>
  <c r="D19" i="36"/>
  <c r="E19" i="36" s="1"/>
  <c r="D18" i="36"/>
  <c r="E18" i="36" s="1"/>
  <c r="D15" i="36"/>
  <c r="E15" i="36" s="1"/>
  <c r="D14" i="36"/>
  <c r="D13" i="36"/>
  <c r="E13" i="36" s="1"/>
  <c r="D12" i="36"/>
  <c r="E12" i="36" s="1"/>
  <c r="D11" i="36"/>
  <c r="E11" i="36" s="1"/>
  <c r="D10" i="36"/>
  <c r="E10" i="36" s="1"/>
  <c r="D32" i="35"/>
  <c r="E32" i="35" s="1"/>
  <c r="D31" i="35"/>
  <c r="E31" i="35" s="1"/>
  <c r="D30" i="35"/>
  <c r="E30" i="35" s="1"/>
  <c r="D29" i="35"/>
  <c r="E29" i="35" s="1"/>
  <c r="D28" i="35"/>
  <c r="E28" i="35" s="1"/>
  <c r="D25" i="35"/>
  <c r="E25" i="35" s="1"/>
  <c r="D24" i="35"/>
  <c r="E24" i="35" s="1"/>
  <c r="D23" i="35"/>
  <c r="E23" i="35" s="1"/>
  <c r="D21" i="35"/>
  <c r="E21" i="35" s="1"/>
  <c r="D20" i="35"/>
  <c r="E20" i="35" s="1"/>
  <c r="D19" i="35"/>
  <c r="E19" i="35" s="1"/>
  <c r="D18" i="35"/>
  <c r="E18" i="35" s="1"/>
  <c r="D15" i="35"/>
  <c r="E15" i="35" s="1"/>
  <c r="D14" i="35"/>
  <c r="E14" i="35" s="1"/>
  <c r="D13" i="35"/>
  <c r="E13" i="35" s="1"/>
  <c r="D12" i="35"/>
  <c r="E12" i="35" s="1"/>
  <c r="D11" i="35"/>
  <c r="E11" i="35" s="1"/>
  <c r="D10" i="35"/>
  <c r="E10" i="35" s="1"/>
  <c r="D32" i="34"/>
  <c r="E32" i="34" s="1"/>
  <c r="D31" i="34"/>
  <c r="E31" i="34" s="1"/>
  <c r="D30" i="34"/>
  <c r="E30" i="34" s="1"/>
  <c r="D29" i="34"/>
  <c r="E29" i="34" s="1"/>
  <c r="D28" i="34"/>
  <c r="E28" i="34" s="1"/>
  <c r="D25" i="34"/>
  <c r="E25" i="34" s="1"/>
  <c r="D24" i="34"/>
  <c r="E24" i="34" s="1"/>
  <c r="D23" i="34"/>
  <c r="E23" i="34" s="1"/>
  <c r="D21" i="34"/>
  <c r="E21" i="34" s="1"/>
  <c r="D20" i="34"/>
  <c r="E20" i="34" s="1"/>
  <c r="D19" i="34"/>
  <c r="E19" i="34" s="1"/>
  <c r="D18" i="34"/>
  <c r="E18" i="34" s="1"/>
  <c r="D15" i="34"/>
  <c r="E15" i="34" s="1"/>
  <c r="D14" i="34"/>
  <c r="E14" i="34" s="1"/>
  <c r="D13" i="34"/>
  <c r="E13" i="34" s="1"/>
  <c r="D12" i="34"/>
  <c r="E12" i="34" s="1"/>
  <c r="D11" i="34"/>
  <c r="E11" i="34" s="1"/>
  <c r="D10" i="34"/>
  <c r="E10" i="34" s="1"/>
  <c r="D32" i="33"/>
  <c r="E32" i="33" s="1"/>
  <c r="D31" i="33"/>
  <c r="E31" i="33" s="1"/>
  <c r="D30" i="33"/>
  <c r="E30" i="33" s="1"/>
  <c r="D29" i="33"/>
  <c r="E29" i="33" s="1"/>
  <c r="D28" i="33"/>
  <c r="E28" i="33" s="1"/>
  <c r="D25" i="33"/>
  <c r="E25" i="33" s="1"/>
  <c r="D24" i="33"/>
  <c r="E24" i="33" s="1"/>
  <c r="D23" i="33"/>
  <c r="D21" i="33"/>
  <c r="E21" i="33" s="1"/>
  <c r="D20" i="33"/>
  <c r="E20" i="33" s="1"/>
  <c r="D19" i="33"/>
  <c r="E19" i="33" s="1"/>
  <c r="D18" i="33"/>
  <c r="E18" i="33" s="1"/>
  <c r="D15" i="33"/>
  <c r="E15" i="33" s="1"/>
  <c r="D14" i="33"/>
  <c r="E14" i="33" s="1"/>
  <c r="D13" i="33"/>
  <c r="E13" i="33" s="1"/>
  <c r="D12" i="33"/>
  <c r="E12" i="33" s="1"/>
  <c r="D11" i="33"/>
  <c r="E11" i="33" s="1"/>
  <c r="D10" i="33"/>
  <c r="E10" i="33" s="1"/>
  <c r="D32" i="32"/>
  <c r="E32" i="32" s="1"/>
  <c r="D31" i="32"/>
  <c r="E31" i="32" s="1"/>
  <c r="D30" i="32"/>
  <c r="E30" i="32" s="1"/>
  <c r="D29" i="32"/>
  <c r="E29" i="32" s="1"/>
  <c r="D28" i="32"/>
  <c r="E28" i="32" s="1"/>
  <c r="D25" i="32"/>
  <c r="E25" i="32" s="1"/>
  <c r="D24" i="32"/>
  <c r="E24" i="32" s="1"/>
  <c r="D23" i="32"/>
  <c r="E23" i="32" s="1"/>
  <c r="D21" i="32"/>
  <c r="E21" i="32" s="1"/>
  <c r="D20" i="32"/>
  <c r="E20" i="32" s="1"/>
  <c r="D19" i="32"/>
  <c r="E19" i="32" s="1"/>
  <c r="D18" i="32"/>
  <c r="E18" i="32" s="1"/>
  <c r="D15" i="32"/>
  <c r="E15" i="32" s="1"/>
  <c r="D14" i="32"/>
  <c r="E14" i="32" s="1"/>
  <c r="D13" i="32"/>
  <c r="E13" i="32" s="1"/>
  <c r="D12" i="32"/>
  <c r="E12" i="32" s="1"/>
  <c r="D11" i="32"/>
  <c r="E11" i="32" s="1"/>
  <c r="D10" i="32"/>
  <c r="E10" i="32" s="1"/>
  <c r="D32" i="31"/>
  <c r="E32" i="31" s="1"/>
  <c r="D31" i="31"/>
  <c r="E31" i="31" s="1"/>
  <c r="D30" i="31"/>
  <c r="E30" i="31" s="1"/>
  <c r="D29" i="31"/>
  <c r="E29" i="31" s="1"/>
  <c r="D28" i="31"/>
  <c r="E28" i="31" s="1"/>
  <c r="D25" i="31"/>
  <c r="E25" i="31" s="1"/>
  <c r="D24" i="31"/>
  <c r="E24" i="31" s="1"/>
  <c r="D23" i="31"/>
  <c r="E23" i="31" s="1"/>
  <c r="D21" i="31"/>
  <c r="E21" i="31" s="1"/>
  <c r="D20" i="31"/>
  <c r="E20" i="31" s="1"/>
  <c r="D19" i="31"/>
  <c r="E19" i="31" s="1"/>
  <c r="D18" i="31"/>
  <c r="E18" i="31" s="1"/>
  <c r="D15" i="31"/>
  <c r="E15" i="31" s="1"/>
  <c r="D14" i="31"/>
  <c r="E14" i="31" s="1"/>
  <c r="D13" i="31"/>
  <c r="E13" i="31" s="1"/>
  <c r="D12" i="31"/>
  <c r="E12" i="31" s="1"/>
  <c r="D11" i="31"/>
  <c r="E11" i="31" s="1"/>
  <c r="D10" i="31"/>
  <c r="E10" i="31" s="1"/>
  <c r="D32" i="30"/>
  <c r="E32" i="30" s="1"/>
  <c r="D31" i="30"/>
  <c r="E31" i="30" s="1"/>
  <c r="D30" i="30"/>
  <c r="E30" i="30" s="1"/>
  <c r="D29" i="30"/>
  <c r="E29" i="30" s="1"/>
  <c r="D28" i="30"/>
  <c r="E27" i="30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 s="1"/>
  <c r="D15" i="30"/>
  <c r="E15" i="30" s="1"/>
  <c r="D14" i="30"/>
  <c r="E14" i="30" s="1"/>
  <c r="D13" i="30"/>
  <c r="E13" i="30" s="1"/>
  <c r="D12" i="30"/>
  <c r="E12" i="30" s="1"/>
  <c r="D11" i="30"/>
  <c r="E11" i="30" s="1"/>
  <c r="D10" i="30"/>
  <c r="E10" i="30" s="1"/>
  <c r="D32" i="29"/>
  <c r="E32" i="29" s="1"/>
  <c r="D31" i="29"/>
  <c r="E31" i="29" s="1"/>
  <c r="D30" i="29"/>
  <c r="E30" i="29" s="1"/>
  <c r="D29" i="29"/>
  <c r="E29" i="29" s="1"/>
  <c r="D28" i="29"/>
  <c r="E28" i="29" s="1"/>
  <c r="D25" i="29"/>
  <c r="E25" i="29" s="1"/>
  <c r="D24" i="29"/>
  <c r="E24" i="29" s="1"/>
  <c r="D23" i="29"/>
  <c r="E23" i="29" s="1"/>
  <c r="D21" i="29"/>
  <c r="E21" i="29" s="1"/>
  <c r="D20" i="29"/>
  <c r="E20" i="29" s="1"/>
  <c r="D19" i="29"/>
  <c r="E19" i="29" s="1"/>
  <c r="D18" i="29"/>
  <c r="E18" i="29" s="1"/>
  <c r="D15" i="29"/>
  <c r="E15" i="29" s="1"/>
  <c r="D14" i="29"/>
  <c r="E14" i="29" s="1"/>
  <c r="D13" i="29"/>
  <c r="E13" i="29" s="1"/>
  <c r="D12" i="29"/>
  <c r="E12" i="29" s="1"/>
  <c r="D11" i="29"/>
  <c r="D10" i="29"/>
  <c r="E10" i="29" s="1"/>
  <c r="D32" i="28"/>
  <c r="E32" i="28" s="1"/>
  <c r="D31" i="28"/>
  <c r="E31" i="28" s="1"/>
  <c r="D30" i="28"/>
  <c r="E30" i="28" s="1"/>
  <c r="D29" i="28"/>
  <c r="E29" i="28" s="1"/>
  <c r="D28" i="28"/>
  <c r="E28" i="28" s="1"/>
  <c r="D25" i="28"/>
  <c r="E25" i="28" s="1"/>
  <c r="D24" i="28"/>
  <c r="E24" i="28" s="1"/>
  <c r="D23" i="28"/>
  <c r="E23" i="28" s="1"/>
  <c r="D21" i="28"/>
  <c r="E21" i="28" s="1"/>
  <c r="D20" i="28"/>
  <c r="E20" i="28" s="1"/>
  <c r="D19" i="28"/>
  <c r="E19" i="28" s="1"/>
  <c r="D18" i="28"/>
  <c r="E18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32" i="27"/>
  <c r="E32" i="27" s="1"/>
  <c r="D31" i="27"/>
  <c r="E31" i="27" s="1"/>
  <c r="D30" i="27"/>
  <c r="E30" i="27" s="1"/>
  <c r="D29" i="27"/>
  <c r="E29" i="27" s="1"/>
  <c r="D28" i="27"/>
  <c r="E28" i="27" s="1"/>
  <c r="D25" i="27"/>
  <c r="E25" i="27" s="1"/>
  <c r="D24" i="27"/>
  <c r="E24" i="27" s="1"/>
  <c r="D23" i="27"/>
  <c r="E23" i="27" s="1"/>
  <c r="D21" i="27"/>
  <c r="E21" i="27" s="1"/>
  <c r="D20" i="27"/>
  <c r="E20" i="27" s="1"/>
  <c r="D19" i="27"/>
  <c r="E19" i="27" s="1"/>
  <c r="D18" i="27"/>
  <c r="E18" i="27" s="1"/>
  <c r="D15" i="27"/>
  <c r="E15" i="27" s="1"/>
  <c r="D14" i="27"/>
  <c r="E14" i="27" s="1"/>
  <c r="D13" i="27"/>
  <c r="E13" i="27" s="1"/>
  <c r="D12" i="27"/>
  <c r="E12" i="27" s="1"/>
  <c r="D11" i="27"/>
  <c r="E11" i="27" s="1"/>
  <c r="D10" i="27"/>
  <c r="E10" i="27" s="1"/>
  <c r="D32" i="26"/>
  <c r="E32" i="26" s="1"/>
  <c r="D31" i="26"/>
  <c r="E31" i="26" s="1"/>
  <c r="D30" i="26"/>
  <c r="E30" i="26" s="1"/>
  <c r="D29" i="26"/>
  <c r="E29" i="26" s="1"/>
  <c r="D28" i="26"/>
  <c r="E28" i="26" s="1"/>
  <c r="D25" i="26"/>
  <c r="E25" i="26" s="1"/>
  <c r="D24" i="26"/>
  <c r="E24" i="26" s="1"/>
  <c r="D23" i="26"/>
  <c r="E23" i="26" s="1"/>
  <c r="D21" i="26"/>
  <c r="E21" i="26" s="1"/>
  <c r="D20" i="26"/>
  <c r="E20" i="26" s="1"/>
  <c r="D19" i="26"/>
  <c r="E19" i="26" s="1"/>
  <c r="D18" i="26"/>
  <c r="E18" i="26" s="1"/>
  <c r="D15" i="26"/>
  <c r="E15" i="26" s="1"/>
  <c r="D14" i="26"/>
  <c r="D13" i="26"/>
  <c r="E13" i="26" s="1"/>
  <c r="D12" i="26"/>
  <c r="E12" i="26" s="1"/>
  <c r="D11" i="26"/>
  <c r="E11" i="26" s="1"/>
  <c r="D10" i="26"/>
  <c r="E10" i="26" s="1"/>
  <c r="D32" i="25"/>
  <c r="E32" i="25" s="1"/>
  <c r="D31" i="25"/>
  <c r="E31" i="25" s="1"/>
  <c r="D30" i="25"/>
  <c r="E30" i="25" s="1"/>
  <c r="D29" i="25"/>
  <c r="E29" i="25" s="1"/>
  <c r="D28" i="25"/>
  <c r="E28" i="25" s="1"/>
  <c r="D25" i="25"/>
  <c r="E25" i="25" s="1"/>
  <c r="D24" i="25"/>
  <c r="E24" i="25" s="1"/>
  <c r="D23" i="25"/>
  <c r="E23" i="25" s="1"/>
  <c r="D21" i="25"/>
  <c r="E21" i="25" s="1"/>
  <c r="D20" i="25"/>
  <c r="E20" i="25" s="1"/>
  <c r="D19" i="25"/>
  <c r="E19" i="25" s="1"/>
  <c r="D18" i="25"/>
  <c r="E17" i="25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32" i="24"/>
  <c r="E32" i="24" s="1"/>
  <c r="D31" i="24"/>
  <c r="E31" i="24" s="1"/>
  <c r="D30" i="24"/>
  <c r="E30" i="24" s="1"/>
  <c r="D29" i="24"/>
  <c r="E29" i="24" s="1"/>
  <c r="D28" i="24"/>
  <c r="E28" i="24" s="1"/>
  <c r="D25" i="24"/>
  <c r="E25" i="24" s="1"/>
  <c r="D24" i="24"/>
  <c r="E24" i="24" s="1"/>
  <c r="D23" i="24"/>
  <c r="E23" i="24" s="1"/>
  <c r="D21" i="24"/>
  <c r="E21" i="24" s="1"/>
  <c r="D20" i="24"/>
  <c r="E20" i="24" s="1"/>
  <c r="D19" i="24"/>
  <c r="E19" i="24" s="1"/>
  <c r="D18" i="24"/>
  <c r="E18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32" i="23"/>
  <c r="E32" i="23" s="1"/>
  <c r="D31" i="23"/>
  <c r="E31" i="23" s="1"/>
  <c r="D30" i="23"/>
  <c r="E30" i="23" s="1"/>
  <c r="D29" i="23"/>
  <c r="E29" i="23" s="1"/>
  <c r="D28" i="23"/>
  <c r="E28" i="23" s="1"/>
  <c r="D25" i="23"/>
  <c r="E25" i="23" s="1"/>
  <c r="D24" i="23"/>
  <c r="E24" i="23" s="1"/>
  <c r="D23" i="23"/>
  <c r="E23" i="23" s="1"/>
  <c r="D21" i="23"/>
  <c r="E21" i="23" s="1"/>
  <c r="D20" i="23"/>
  <c r="E20" i="23" s="1"/>
  <c r="D19" i="23"/>
  <c r="E19" i="23" s="1"/>
  <c r="D18" i="23"/>
  <c r="E18" i="23" s="1"/>
  <c r="D15" i="23"/>
  <c r="E15" i="23" s="1"/>
  <c r="D14" i="23"/>
  <c r="E14" i="23" s="1"/>
  <c r="D13" i="23"/>
  <c r="E13" i="23" s="1"/>
  <c r="D12" i="23"/>
  <c r="E12" i="23" s="1"/>
  <c r="D11" i="23"/>
  <c r="E11" i="23" s="1"/>
  <c r="D10" i="23"/>
  <c r="E10" i="23" s="1"/>
  <c r="D32" i="22"/>
  <c r="E32" i="22" s="1"/>
  <c r="D31" i="22"/>
  <c r="E31" i="22" s="1"/>
  <c r="D30" i="22"/>
  <c r="E30" i="22" s="1"/>
  <c r="D29" i="22"/>
  <c r="E29" i="22" s="1"/>
  <c r="D28" i="22"/>
  <c r="E28" i="22" s="1"/>
  <c r="E26" i="22"/>
  <c r="D25" i="22"/>
  <c r="E25" i="22" s="1"/>
  <c r="D24" i="22"/>
  <c r="E24" i="22" s="1"/>
  <c r="D23" i="22"/>
  <c r="E23" i="22" s="1"/>
  <c r="D21" i="22"/>
  <c r="E21" i="22" s="1"/>
  <c r="D20" i="22"/>
  <c r="E20" i="22" s="1"/>
  <c r="D19" i="22"/>
  <c r="E19" i="22" s="1"/>
  <c r="D18" i="22"/>
  <c r="E18" i="22" s="1"/>
  <c r="D15" i="22"/>
  <c r="E15" i="22" s="1"/>
  <c r="D14" i="22"/>
  <c r="E14" i="22" s="1"/>
  <c r="D13" i="22"/>
  <c r="E13" i="22" s="1"/>
  <c r="D12" i="22"/>
  <c r="E12" i="22" s="1"/>
  <c r="D11" i="22"/>
  <c r="E11" i="22" s="1"/>
  <c r="D10" i="22"/>
  <c r="E10" i="22" s="1"/>
  <c r="D32" i="21"/>
  <c r="E32" i="21" s="1"/>
  <c r="D31" i="21"/>
  <c r="E31" i="21" s="1"/>
  <c r="D30" i="21"/>
  <c r="E30" i="21" s="1"/>
  <c r="D29" i="21"/>
  <c r="E29" i="21" s="1"/>
  <c r="D28" i="21"/>
  <c r="E28" i="21" s="1"/>
  <c r="E26" i="21"/>
  <c r="D25" i="21"/>
  <c r="E25" i="21" s="1"/>
  <c r="D24" i="21"/>
  <c r="E24" i="21" s="1"/>
  <c r="D23" i="21"/>
  <c r="E23" i="21" s="1"/>
  <c r="D21" i="21"/>
  <c r="E21" i="21" s="1"/>
  <c r="D20" i="21"/>
  <c r="E20" i="21" s="1"/>
  <c r="D19" i="21"/>
  <c r="E19" i="21" s="1"/>
  <c r="D18" i="21"/>
  <c r="E18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32" i="20"/>
  <c r="E32" i="20" s="1"/>
  <c r="D31" i="20"/>
  <c r="E31" i="20" s="1"/>
  <c r="D30" i="20"/>
  <c r="E30" i="20" s="1"/>
  <c r="D29" i="20"/>
  <c r="E29" i="20" s="1"/>
  <c r="D28" i="20"/>
  <c r="E28" i="20" s="1"/>
  <c r="E26" i="20"/>
  <c r="D25" i="20"/>
  <c r="E25" i="20" s="1"/>
  <c r="D24" i="20"/>
  <c r="E24" i="20" s="1"/>
  <c r="D23" i="20"/>
  <c r="E23" i="20" s="1"/>
  <c r="D21" i="20"/>
  <c r="E21" i="20" s="1"/>
  <c r="D20" i="20"/>
  <c r="E20" i="20" s="1"/>
  <c r="D19" i="20"/>
  <c r="E19" i="20" s="1"/>
  <c r="D18" i="20"/>
  <c r="E18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32" i="19"/>
  <c r="E32" i="19" s="1"/>
  <c r="D31" i="19"/>
  <c r="E31" i="19" s="1"/>
  <c r="D30" i="19"/>
  <c r="D29" i="19"/>
  <c r="E29" i="19" s="1"/>
  <c r="D28" i="19"/>
  <c r="E28" i="19" s="1"/>
  <c r="E26" i="19"/>
  <c r="D25" i="19"/>
  <c r="E25" i="19" s="1"/>
  <c r="D24" i="19"/>
  <c r="E24" i="19" s="1"/>
  <c r="D23" i="19"/>
  <c r="E23" i="19" s="1"/>
  <c r="D21" i="19"/>
  <c r="E21" i="19" s="1"/>
  <c r="D20" i="19"/>
  <c r="E20" i="19" s="1"/>
  <c r="D19" i="19"/>
  <c r="E19" i="19" s="1"/>
  <c r="D18" i="19"/>
  <c r="E18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32" i="18"/>
  <c r="E32" i="18" s="1"/>
  <c r="D31" i="18"/>
  <c r="E31" i="18" s="1"/>
  <c r="D30" i="18"/>
  <c r="E30" i="18" s="1"/>
  <c r="D29" i="18"/>
  <c r="E29" i="18" s="1"/>
  <c r="D28" i="18"/>
  <c r="E28" i="18" s="1"/>
  <c r="E26" i="18"/>
  <c r="D25" i="18"/>
  <c r="E25" i="18" s="1"/>
  <c r="D24" i="18"/>
  <c r="E24" i="18" s="1"/>
  <c r="D23" i="18"/>
  <c r="E23" i="18" s="1"/>
  <c r="D21" i="18"/>
  <c r="E21" i="18" s="1"/>
  <c r="D20" i="18"/>
  <c r="E20" i="18" s="1"/>
  <c r="D19" i="18"/>
  <c r="E19" i="18" s="1"/>
  <c r="D18" i="18"/>
  <c r="E18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32" i="17"/>
  <c r="E32" i="17" s="1"/>
  <c r="D31" i="17"/>
  <c r="E31" i="17" s="1"/>
  <c r="D30" i="17"/>
  <c r="E30" i="17" s="1"/>
  <c r="D29" i="17"/>
  <c r="E29" i="17" s="1"/>
  <c r="D28" i="17"/>
  <c r="E28" i="17" s="1"/>
  <c r="E26" i="17"/>
  <c r="D25" i="17"/>
  <c r="E25" i="17" s="1"/>
  <c r="D24" i="17"/>
  <c r="E24" i="17" s="1"/>
  <c r="D23" i="17"/>
  <c r="D21" i="17"/>
  <c r="E21" i="17" s="1"/>
  <c r="D20" i="17"/>
  <c r="E20" i="17" s="1"/>
  <c r="D19" i="17"/>
  <c r="E19" i="17" s="1"/>
  <c r="D18" i="17"/>
  <c r="E18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32" i="16"/>
  <c r="E32" i="16" s="1"/>
  <c r="D31" i="16"/>
  <c r="E31" i="16" s="1"/>
  <c r="D30" i="16"/>
  <c r="E30" i="16" s="1"/>
  <c r="D29" i="16"/>
  <c r="E29" i="16" s="1"/>
  <c r="D28" i="16"/>
  <c r="E28" i="16" s="1"/>
  <c r="E26" i="16"/>
  <c r="D25" i="16"/>
  <c r="E25" i="16" s="1"/>
  <c r="D24" i="16"/>
  <c r="E24" i="16" s="1"/>
  <c r="D23" i="16"/>
  <c r="E23" i="16" s="1"/>
  <c r="D21" i="16"/>
  <c r="E21" i="16" s="1"/>
  <c r="D20" i="16"/>
  <c r="E20" i="16" s="1"/>
  <c r="D19" i="16"/>
  <c r="E19" i="16" s="1"/>
  <c r="D18" i="16"/>
  <c r="E18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32" i="15"/>
  <c r="E32" i="15" s="1"/>
  <c r="D31" i="15"/>
  <c r="E31" i="15" s="1"/>
  <c r="D30" i="15"/>
  <c r="E30" i="15" s="1"/>
  <c r="D29" i="15"/>
  <c r="E29" i="15" s="1"/>
  <c r="D28" i="15"/>
  <c r="E28" i="15" s="1"/>
  <c r="E26" i="15"/>
  <c r="D25" i="15"/>
  <c r="E25" i="15" s="1"/>
  <c r="D24" i="15"/>
  <c r="E24" i="15" s="1"/>
  <c r="D23" i="15"/>
  <c r="E23" i="15" s="1"/>
  <c r="D21" i="15"/>
  <c r="E21" i="15" s="1"/>
  <c r="D20" i="15"/>
  <c r="E20" i="15" s="1"/>
  <c r="D19" i="15"/>
  <c r="E19" i="15" s="1"/>
  <c r="D18" i="15"/>
  <c r="E18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32" i="14"/>
  <c r="E32" i="14" s="1"/>
  <c r="D31" i="14"/>
  <c r="E31" i="14" s="1"/>
  <c r="D30" i="14"/>
  <c r="E30" i="14" s="1"/>
  <c r="D29" i="14"/>
  <c r="E29" i="14" s="1"/>
  <c r="D28" i="14"/>
  <c r="E28" i="14" s="1"/>
  <c r="E26" i="14"/>
  <c r="D25" i="14"/>
  <c r="E25" i="14" s="1"/>
  <c r="D24" i="14"/>
  <c r="E24" i="14" s="1"/>
  <c r="D23" i="14"/>
  <c r="E23" i="14" s="1"/>
  <c r="D21" i="14"/>
  <c r="E21" i="14" s="1"/>
  <c r="D20" i="14"/>
  <c r="E20" i="14" s="1"/>
  <c r="D19" i="14"/>
  <c r="E19" i="14" s="1"/>
  <c r="D18" i="14"/>
  <c r="E18" i="14" s="1"/>
  <c r="D15" i="14"/>
  <c r="E15" i="14" s="1"/>
  <c r="D14" i="14"/>
  <c r="E14" i="14" s="1"/>
  <c r="D13" i="14"/>
  <c r="E13" i="14" s="1"/>
  <c r="D12" i="14"/>
  <c r="E12" i="14" s="1"/>
  <c r="D11" i="14"/>
  <c r="E11" i="14" s="1"/>
  <c r="D32" i="13"/>
  <c r="E32" i="13" s="1"/>
  <c r="D31" i="13"/>
  <c r="E31" i="13" s="1"/>
  <c r="D30" i="13"/>
  <c r="E30" i="13" s="1"/>
  <c r="D29" i="13"/>
  <c r="E29" i="13" s="1"/>
  <c r="D28" i="13"/>
  <c r="E28" i="13" s="1"/>
  <c r="E27" i="13"/>
  <c r="E26" i="13"/>
  <c r="D25" i="13"/>
  <c r="E25" i="13" s="1"/>
  <c r="D24" i="13"/>
  <c r="E24" i="13" s="1"/>
  <c r="D23" i="13"/>
  <c r="E23" i="13" s="1"/>
  <c r="D21" i="13"/>
  <c r="E21" i="13" s="1"/>
  <c r="D20" i="13"/>
  <c r="E20" i="13" s="1"/>
  <c r="D19" i="13"/>
  <c r="E19" i="13" s="1"/>
  <c r="D18" i="13"/>
  <c r="E18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32" i="12"/>
  <c r="E32" i="12" s="1"/>
  <c r="D31" i="12"/>
  <c r="E31" i="12" s="1"/>
  <c r="D30" i="12"/>
  <c r="E30" i="12" s="1"/>
  <c r="D29" i="12"/>
  <c r="E29" i="12" s="1"/>
  <c r="D28" i="12"/>
  <c r="E28" i="12" s="1"/>
  <c r="E26" i="12"/>
  <c r="D25" i="12"/>
  <c r="E25" i="12" s="1"/>
  <c r="D24" i="12"/>
  <c r="E24" i="12" s="1"/>
  <c r="D23" i="12"/>
  <c r="E23" i="12" s="1"/>
  <c r="D20" i="12"/>
  <c r="E20" i="12" s="1"/>
  <c r="D19" i="12"/>
  <c r="E19" i="12" s="1"/>
  <c r="D18" i="12"/>
  <c r="E18" i="12" s="1"/>
  <c r="E17" i="12"/>
  <c r="D15" i="12"/>
  <c r="E15" i="12" s="1"/>
  <c r="D14" i="12"/>
  <c r="E14" i="12" s="1"/>
  <c r="D13" i="12"/>
  <c r="E13" i="12" s="1"/>
  <c r="D12" i="12"/>
  <c r="E12" i="12" s="1"/>
  <c r="D11" i="12"/>
  <c r="E11" i="12" s="1"/>
  <c r="D10" i="12"/>
  <c r="E10" i="12" s="1"/>
  <c r="D32" i="11"/>
  <c r="E32" i="11" s="1"/>
  <c r="D31" i="11"/>
  <c r="E31" i="11" s="1"/>
  <c r="D30" i="11"/>
  <c r="E30" i="11" s="1"/>
  <c r="D29" i="11"/>
  <c r="E29" i="11" s="1"/>
  <c r="D28" i="11"/>
  <c r="E28" i="11" s="1"/>
  <c r="E26" i="11"/>
  <c r="D25" i="11"/>
  <c r="E25" i="11" s="1"/>
  <c r="D24" i="11"/>
  <c r="E24" i="11" s="1"/>
  <c r="D23" i="11"/>
  <c r="E23" i="11" s="1"/>
  <c r="D21" i="11"/>
  <c r="E21" i="11" s="1"/>
  <c r="D20" i="11"/>
  <c r="E20" i="11" s="1"/>
  <c r="D19" i="11"/>
  <c r="E19" i="11" s="1"/>
  <c r="D18" i="11"/>
  <c r="E18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32" i="10"/>
  <c r="E32" i="10" s="1"/>
  <c r="D31" i="10"/>
  <c r="D30" i="10"/>
  <c r="E30" i="10" s="1"/>
  <c r="D29" i="10"/>
  <c r="E29" i="10" s="1"/>
  <c r="D28" i="10"/>
  <c r="E28" i="10" s="1"/>
  <c r="E26" i="10"/>
  <c r="D25" i="10"/>
  <c r="E25" i="10" s="1"/>
  <c r="D24" i="10"/>
  <c r="E24" i="10" s="1"/>
  <c r="D23" i="10"/>
  <c r="E23" i="10" s="1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B7" i="8"/>
  <c r="B7" i="9" s="1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35" s="1"/>
  <c r="B7" i="36" s="1"/>
  <c r="B7" i="37" s="1"/>
  <c r="D32" i="9"/>
  <c r="E32" i="9" s="1"/>
  <c r="D31" i="9"/>
  <c r="E31" i="9" s="1"/>
  <c r="D30" i="9"/>
  <c r="E30" i="9" s="1"/>
  <c r="D29" i="9"/>
  <c r="E29" i="9" s="1"/>
  <c r="D28" i="9"/>
  <c r="E28" i="9" s="1"/>
  <c r="D25" i="9"/>
  <c r="D24" i="9"/>
  <c r="E24" i="9" s="1"/>
  <c r="D23" i="9"/>
  <c r="E23" i="9" s="1"/>
  <c r="D21" i="9"/>
  <c r="E21" i="9" s="1"/>
  <c r="D20" i="9"/>
  <c r="E20" i="9" s="1"/>
  <c r="D19" i="9"/>
  <c r="E19" i="9" s="1"/>
  <c r="D18" i="9"/>
  <c r="E18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32" i="8"/>
  <c r="D31" i="8"/>
  <c r="E31" i="8" s="1"/>
  <c r="D30" i="8"/>
  <c r="E30" i="8" s="1"/>
  <c r="D29" i="8"/>
  <c r="E29" i="8" s="1"/>
  <c r="D28" i="8"/>
  <c r="E28" i="8" s="1"/>
  <c r="D25" i="8"/>
  <c r="E25" i="8" s="1"/>
  <c r="D24" i="8"/>
  <c r="E24" i="8" s="1"/>
  <c r="D23" i="8"/>
  <c r="E23" i="8" s="1"/>
  <c r="D21" i="8"/>
  <c r="E21" i="8" s="1"/>
  <c r="D20" i="8"/>
  <c r="E20" i="8" s="1"/>
  <c r="D19" i="8"/>
  <c r="E19" i="8" s="1"/>
  <c r="D18" i="8"/>
  <c r="E18" i="8" s="1"/>
  <c r="D15" i="8"/>
  <c r="E15" i="8" s="1"/>
  <c r="D14" i="8"/>
  <c r="E14" i="8" s="1"/>
  <c r="D13" i="8"/>
  <c r="E13" i="8" s="1"/>
  <c r="D12" i="8"/>
  <c r="E12" i="8" s="1"/>
  <c r="D11" i="8"/>
  <c r="E11" i="8" s="1"/>
  <c r="D10" i="8"/>
  <c r="E10" i="8" s="1"/>
  <c r="D32" i="7"/>
  <c r="E32" i="7" s="1"/>
  <c r="D11" i="7"/>
  <c r="E11" i="7" s="1"/>
  <c r="D12" i="7"/>
  <c r="E12" i="7" s="1"/>
  <c r="D13" i="7"/>
  <c r="E13" i="7" s="1"/>
  <c r="D14" i="7"/>
  <c r="E14" i="7" s="1"/>
  <c r="D15" i="7"/>
  <c r="E15" i="7" s="1"/>
  <c r="D18" i="7"/>
  <c r="E18" i="7" s="1"/>
  <c r="D19" i="7"/>
  <c r="E19" i="7" s="1"/>
  <c r="D20" i="7"/>
  <c r="E20" i="7" s="1"/>
  <c r="D23" i="7"/>
  <c r="E23" i="7" s="1"/>
  <c r="D25" i="7"/>
  <c r="D28" i="7"/>
  <c r="E28" i="7" s="1"/>
  <c r="D29" i="7"/>
  <c r="E29" i="7" s="1"/>
  <c r="D30" i="7"/>
  <c r="E30" i="7" s="1"/>
  <c r="D31" i="7"/>
  <c r="E31" i="7" s="1"/>
  <c r="D10" i="7"/>
  <c r="E10" i="7" s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<sst xmlns="http://schemas.openxmlformats.org/spreadsheetml/2006/main" count="756" uniqueCount="48">
  <si>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</si>
  <si>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</si>
  <si>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</si>
  <si>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</si>
  <si>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</si>
  <si>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</si>
  <si>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</si>
  <si>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</si>
  <si>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</si>
  <si>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</si>
  <si>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</si>
  <si>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</si>
  <si>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</si>
  <si>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</si>
  <si>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</si>
  <si>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</si>
  <si>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</si>
  <si>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</si>
  <si>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</si>
  <si>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</si>
  <si>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</si>
  <si>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</si>
  <si>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LUIS AGUILERA</t>
  </si>
  <si>
    <t>Proyección</t>
  </si>
  <si>
    <t>Diferencia</t>
  </si>
  <si>
    <t>Control avance mensual con proyección</t>
  </si>
  <si>
    <t>m3  --&gt;</t>
  </si>
  <si>
    <t>l/s  --&gt;</t>
  </si>
  <si>
    <t>Meta</t>
  </si>
  <si>
    <t>Q Intantaneo</t>
  </si>
  <si>
    <t>I LARRONDO C</t>
  </si>
  <si>
    <t>&lt;-- Real mes finalizado</t>
  </si>
  <si>
    <t>Control parcial semanal</t>
  </si>
  <si>
    <t>Aporte  1 al 6 de Junio</t>
  </si>
  <si>
    <t>Aporte  7 al 12 de Junio</t>
  </si>
  <si>
    <t>Aporte  13 al 18 de Junio</t>
  </si>
  <si>
    <t>Aporte  19 al 24 de Junio</t>
  </si>
  <si>
    <t>Aporte  25 al 30 de Junio</t>
  </si>
  <si>
    <t>Limpieza filtro 16:00 hasta 17:00</t>
  </si>
  <si>
    <t>Limpieza filtro 9:00 hasta 9:45</t>
  </si>
  <si>
    <t>Limpieza filtro 8:00 hasta 9:00</t>
  </si>
  <si>
    <t>LIMPIESA DE FILTRO DE LAS 16:00 HORS A LAS 17:00 HORS</t>
  </si>
  <si>
    <t>LIMPIESA DE FILTRO A LAS 15:30 HORS A LAS 16:30 HORAS</t>
  </si>
  <si>
    <t xml:space="preserve">Limpieza de filtro </t>
  </si>
  <si>
    <t>Limpieza de filtro</t>
  </si>
  <si>
    <t xml:space="preserve">Congelamiento fe flujometro </t>
  </si>
  <si>
    <t>Avance al dia / proyeccion resto del mes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</si>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</sst>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29" xfId="0" applyFill="1" applyBorder="1"/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15" fontId="11" fillId="2" borderId="31" xfId="0" applyNumberFormat="1" applyFont="1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6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wrapText="1"/>
    </xf>
    <xf numFmtId="0" fontId="11" fillId="4" borderId="49" xfId="0" applyFont="1" applyFill="1" applyBorder="1" applyAlignment="1">
      <alignment horizontal="center" wrapText="1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67" fontId="0" fillId="2" borderId="0" xfId="1" applyNumberFormat="1" applyFon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19931F8-7FED-4FD3-8DD5-C109DCE5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B25" zoomScale="90" zoomScaleNormal="90" workbookViewId="0">
      <selection activeCell="I28" sqref="I28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  <col min="17" max="17" width="14.36328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6"/>
      <c r="M4" s="78"/>
      <c r="N4" s="78"/>
      <c r="O4" s="78"/>
      <c r="P4" s="78"/>
      <c r="Q4" s="78"/>
      <c r="R4" s="78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6"/>
      <c r="M5" s="78"/>
      <c r="N5" s="78"/>
      <c r="O5" s="72" t="s">
        <v>25</v>
      </c>
      <c r="P5" s="78"/>
      <c r="Q5" s="78"/>
      <c r="R5" s="78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8"/>
      <c r="M6" s="78"/>
      <c r="N6" s="78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8"/>
      <c r="M7" s="78"/>
      <c r="N7" s="78"/>
      <c r="O7" s="78"/>
      <c r="P7" s="78"/>
      <c r="Q7" s="78"/>
      <c r="R7" s="78"/>
      <c r="S7" s="58"/>
      <c r="T7" s="58"/>
      <c r="U7" s="58"/>
      <c r="V7" s="58"/>
      <c r="W7" s="58"/>
    </row>
    <row r="8" spans="1:23" x14ac:dyDescent="0.35">
      <c r="A8" s="58"/>
      <c r="B8" s="58"/>
      <c r="C8" s="114" t="s">
        <v>12</v>
      </c>
      <c r="D8" s="114" t="s">
        <v>1</v>
      </c>
      <c r="E8" s="59" t="s">
        <v>8</v>
      </c>
      <c r="F8" s="114" t="s">
        <v>13</v>
      </c>
      <c r="G8" s="120" t="s">
        <v>14</v>
      </c>
      <c r="H8" s="121"/>
      <c r="I8" s="58"/>
      <c r="J8" s="58"/>
      <c r="K8" s="72" t="s">
        <v>32</v>
      </c>
      <c r="L8" s="79"/>
      <c r="M8" s="79"/>
      <c r="N8" s="79"/>
      <c r="O8" s="118" t="s">
        <v>29</v>
      </c>
      <c r="P8" s="114" t="s">
        <v>28</v>
      </c>
      <c r="Q8" s="116" t="s">
        <v>46</v>
      </c>
      <c r="R8" s="78"/>
      <c r="S8" s="58"/>
      <c r="T8" s="58"/>
      <c r="U8" s="58"/>
      <c r="V8" s="58"/>
      <c r="W8" s="58"/>
    </row>
    <row r="9" spans="1:23" ht="24" customHeight="1" x14ac:dyDescent="0.35">
      <c r="A9" s="58"/>
      <c r="B9" s="58"/>
      <c r="C9" s="115"/>
      <c r="D9" s="115"/>
      <c r="E9" s="105" t="s">
        <v>18</v>
      </c>
      <c r="F9" s="115"/>
      <c r="G9" s="122"/>
      <c r="H9" s="123"/>
      <c r="I9" s="58"/>
      <c r="J9" s="58"/>
      <c r="K9" s="58"/>
      <c r="L9" s="79"/>
      <c r="M9" s="79"/>
      <c r="N9" s="79"/>
      <c r="O9" s="119"/>
      <c r="P9" s="115"/>
      <c r="Q9" s="117"/>
      <c r="R9" s="78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102">
        <v>44347</v>
      </c>
      <c r="E10" s="103">
        <v>0.33333333333333331</v>
      </c>
      <c r="F10" s="104">
        <v>282017</v>
      </c>
      <c r="G10" s="84" t="s">
        <v>17</v>
      </c>
      <c r="H10" s="84" t="s">
        <v>11</v>
      </c>
      <c r="I10" s="58"/>
      <c r="J10" s="58"/>
      <c r="K10" s="58"/>
      <c r="L10" s="79"/>
      <c r="M10" s="79"/>
      <c r="N10" s="79"/>
      <c r="O10" s="100" t="s">
        <v>11</v>
      </c>
      <c r="P10" s="59" t="s">
        <v>17</v>
      </c>
      <c r="Q10" s="100" t="s">
        <v>17</v>
      </c>
      <c r="R10" s="78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44348</v>
      </c>
      <c r="E11" s="73">
        <v>0.33333333333333331</v>
      </c>
      <c r="F11" s="62">
        <f>'Día 1'!C16</f>
        <v>283909</v>
      </c>
      <c r="G11" s="62">
        <f>F11-F10</f>
        <v>1892</v>
      </c>
      <c r="H11" s="63">
        <f>G11*1000/24/60/60</f>
        <v>21.898148148148149</v>
      </c>
      <c r="I11" s="149"/>
      <c r="J11" s="149"/>
      <c r="K11" s="74"/>
      <c r="L11" s="85" t="s">
        <v>33</v>
      </c>
      <c r="M11" s="86"/>
      <c r="O11" s="62">
        <v>30</v>
      </c>
      <c r="P11" s="62">
        <f>O11*60*60*24/1000</f>
        <v>2592</v>
      </c>
      <c r="Q11" s="62">
        <f>G11</f>
        <v>1892</v>
      </c>
      <c r="R11" s="78"/>
      <c r="S11" s="5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44349</v>
      </c>
      <c r="E12" s="73">
        <v>0.33333333333333331</v>
      </c>
      <c r="F12" s="62">
        <f>'Día 2'!C16</f>
        <v>286658</v>
      </c>
      <c r="G12" s="62">
        <f>F12-F11</f>
        <v>2749</v>
      </c>
      <c r="H12" s="63">
        <f>G12*1000/24/60/60</f>
        <v>31.81712962962963</v>
      </c>
      <c r="I12" s="149"/>
      <c r="J12" s="149"/>
      <c r="K12" s="75"/>
      <c r="L12" s="83">
        <f>SUM(G11:G16)</f>
        <v>19546</v>
      </c>
      <c r="M12" s="87" t="s">
        <v>17</v>
      </c>
      <c r="N12" s="82"/>
      <c r="O12" s="62">
        <v>30</v>
      </c>
      <c r="P12" s="62">
        <f t="shared" ref="P12:P40" si="0">O12*60*60*24/1000</f>
        <v>2592</v>
      </c>
      <c r="Q12" s="62">
        <f t="shared" ref="Q12:Q40" si="1">G12</f>
        <v>2749</v>
      </c>
      <c r="R12" s="78"/>
      <c r="S12" s="5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44350</v>
      </c>
      <c r="E13" s="73">
        <v>0.33333333333333331</v>
      </c>
      <c r="F13" s="62">
        <f>'Día 3'!C16</f>
        <v>290002</v>
      </c>
      <c r="G13" s="62">
        <f t="shared" ref="G13:G40" si="2">F13-F12</f>
        <v>3344</v>
      </c>
      <c r="H13" s="63">
        <f t="shared" ref="H13:H40" si="3">G13*1000/24/60/60</f>
        <v>38.703703703703702</v>
      </c>
      <c r="I13" s="149"/>
      <c r="J13" s="149"/>
      <c r="K13" s="75"/>
      <c r="L13" s="90">
        <f>L12*1000/6/24/60/60</f>
        <v>37.704475308641968</v>
      </c>
      <c r="M13" s="90" t="s">
        <v>11</v>
      </c>
      <c r="N13" s="82"/>
      <c r="O13" s="62">
        <v>30</v>
      </c>
      <c r="P13" s="62">
        <f t="shared" si="0"/>
        <v>2592</v>
      </c>
      <c r="Q13" s="62">
        <f t="shared" si="1"/>
        <v>3344</v>
      </c>
      <c r="R13" s="78"/>
      <c r="S13" s="5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44351</v>
      </c>
      <c r="E14" s="73">
        <v>0.33333333333333331</v>
      </c>
      <c r="F14" s="62">
        <f>'Día 4'!C16</f>
        <v>292265</v>
      </c>
      <c r="G14" s="62">
        <f t="shared" si="2"/>
        <v>2263</v>
      </c>
      <c r="H14" s="63">
        <f t="shared" si="3"/>
        <v>26.19212962962963</v>
      </c>
      <c r="I14" s="149"/>
      <c r="J14" s="149"/>
      <c r="K14" s="77"/>
      <c r="L14" s="88"/>
      <c r="M14" s="89"/>
      <c r="N14" s="82"/>
      <c r="O14" s="62">
        <v>30</v>
      </c>
      <c r="P14" s="62">
        <f t="shared" si="0"/>
        <v>2592</v>
      </c>
      <c r="Q14" s="62">
        <f t="shared" si="1"/>
        <v>2263</v>
      </c>
      <c r="R14" s="78"/>
      <c r="S14" s="5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44352</v>
      </c>
      <c r="E15" s="73">
        <v>0.33333333333333331</v>
      </c>
      <c r="F15" s="62">
        <f>'Día 5'!C16</f>
        <v>296774</v>
      </c>
      <c r="G15" s="62">
        <f t="shared" si="2"/>
        <v>4509</v>
      </c>
      <c r="H15" s="63">
        <f t="shared" si="3"/>
        <v>52.1875</v>
      </c>
      <c r="I15" s="149"/>
      <c r="J15" s="149"/>
      <c r="K15" s="58"/>
      <c r="L15" s="83"/>
      <c r="M15" s="81"/>
      <c r="N15" s="82"/>
      <c r="O15" s="62">
        <v>30</v>
      </c>
      <c r="P15" s="62">
        <f t="shared" si="0"/>
        <v>2592</v>
      </c>
      <c r="Q15" s="62">
        <f t="shared" si="1"/>
        <v>4509</v>
      </c>
      <c r="R15" s="78"/>
      <c r="S15" s="5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44353</v>
      </c>
      <c r="E16" s="73">
        <v>0.33333333333333331</v>
      </c>
      <c r="F16" s="62">
        <f>'DÍa 6'!C16</f>
        <v>301563</v>
      </c>
      <c r="G16" s="62">
        <f t="shared" si="2"/>
        <v>4789</v>
      </c>
      <c r="H16" s="63">
        <f t="shared" si="3"/>
        <v>55.42824074074074</v>
      </c>
      <c r="I16" s="149"/>
      <c r="J16" s="149"/>
      <c r="K16" s="58"/>
      <c r="L16" s="83"/>
      <c r="M16" s="81"/>
      <c r="N16" s="82"/>
      <c r="O16" s="62">
        <v>30</v>
      </c>
      <c r="P16" s="62">
        <f t="shared" si="0"/>
        <v>2592</v>
      </c>
      <c r="Q16" s="62">
        <f t="shared" si="1"/>
        <v>4789</v>
      </c>
      <c r="R16" s="78"/>
      <c r="S16" s="5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44354</v>
      </c>
      <c r="E17" s="73">
        <v>0.33333333333333331</v>
      </c>
      <c r="F17" s="62">
        <f>'Día 7'!C16</f>
        <v>305749</v>
      </c>
      <c r="G17" s="62">
        <f t="shared" si="2"/>
        <v>4186</v>
      </c>
      <c r="H17" s="63">
        <f t="shared" si="3"/>
        <v>48.449074074074069</v>
      </c>
      <c r="I17" s="149"/>
      <c r="J17" s="149"/>
      <c r="K17" s="74"/>
      <c r="L17" s="85" t="s">
        <v>34</v>
      </c>
      <c r="M17" s="86"/>
      <c r="N17" s="82"/>
      <c r="O17" s="62">
        <v>30</v>
      </c>
      <c r="P17" s="62">
        <f t="shared" si="0"/>
        <v>2592</v>
      </c>
      <c r="Q17" s="62">
        <f t="shared" si="1"/>
        <v>4186</v>
      </c>
      <c r="R17" s="78"/>
      <c r="S17" s="5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44355</v>
      </c>
      <c r="E18" s="73">
        <v>0.33333333333333331</v>
      </c>
      <c r="F18" s="62">
        <f>'Día 8'!C16</f>
        <v>309106</v>
      </c>
      <c r="G18" s="62">
        <f t="shared" si="2"/>
        <v>3357</v>
      </c>
      <c r="H18" s="63">
        <f t="shared" si="3"/>
        <v>38.854166666666664</v>
      </c>
      <c r="I18" s="149"/>
      <c r="J18" s="149"/>
      <c r="K18" s="75"/>
      <c r="L18" s="83">
        <f>SUM(G17:G22)</f>
        <v>23430</v>
      </c>
      <c r="M18" s="87" t="s">
        <v>17</v>
      </c>
      <c r="N18" s="82"/>
      <c r="O18" s="62">
        <v>30</v>
      </c>
      <c r="P18" s="62">
        <f t="shared" si="0"/>
        <v>2592</v>
      </c>
      <c r="Q18" s="62">
        <f t="shared" si="1"/>
        <v>3357</v>
      </c>
      <c r="R18" s="78"/>
      <c r="S18" s="5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44356</v>
      </c>
      <c r="E19" s="73">
        <v>0.33333333333333331</v>
      </c>
      <c r="F19" s="62">
        <f>'Día 9'!C16</f>
        <v>312824</v>
      </c>
      <c r="G19" s="62">
        <f t="shared" si="2"/>
        <v>3718</v>
      </c>
      <c r="H19" s="63">
        <f t="shared" si="3"/>
        <v>43.032407407407405</v>
      </c>
      <c r="I19" s="149"/>
      <c r="J19" s="149"/>
      <c r="K19" s="75"/>
      <c r="L19" s="90">
        <f>L18*1000/6/24/60/60</f>
        <v>45.19675925925926</v>
      </c>
      <c r="M19" s="90" t="s">
        <v>11</v>
      </c>
      <c r="N19" s="82"/>
      <c r="O19" s="62">
        <v>30</v>
      </c>
      <c r="P19" s="62">
        <f t="shared" si="0"/>
        <v>2592</v>
      </c>
      <c r="Q19" s="62">
        <f t="shared" si="1"/>
        <v>3718</v>
      </c>
      <c r="R19" s="78"/>
      <c r="S19" s="5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44357</v>
      </c>
      <c r="E20" s="73">
        <v>0.33333333333333331</v>
      </c>
      <c r="F20" s="62">
        <f>'Día 10'!C16</f>
        <v>316573</v>
      </c>
      <c r="G20" s="62">
        <f t="shared" si="2"/>
        <v>3749</v>
      </c>
      <c r="H20" s="63">
        <f t="shared" si="3"/>
        <v>43.391203703703702</v>
      </c>
      <c r="I20" s="149"/>
      <c r="J20" s="149"/>
      <c r="K20" s="77"/>
      <c r="L20" s="88"/>
      <c r="M20" s="89"/>
      <c r="N20" s="82"/>
      <c r="O20" s="62">
        <v>30</v>
      </c>
      <c r="P20" s="62">
        <f t="shared" si="0"/>
        <v>2592</v>
      </c>
      <c r="Q20" s="62">
        <f t="shared" si="1"/>
        <v>3749</v>
      </c>
      <c r="R20" s="78"/>
      <c r="S20" s="5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44358</v>
      </c>
      <c r="E21" s="73">
        <v>0.33333333333333331</v>
      </c>
      <c r="F21" s="62">
        <f>'Día 11'!C16</f>
        <v>320637</v>
      </c>
      <c r="G21" s="62">
        <f t="shared" si="2"/>
        <v>4064</v>
      </c>
      <c r="H21" s="63">
        <f t="shared" si="3"/>
        <v>47.037037037037038</v>
      </c>
      <c r="I21" s="149"/>
      <c r="J21" s="149"/>
      <c r="K21" s="58"/>
      <c r="L21" s="80"/>
      <c r="M21" s="81"/>
      <c r="N21" s="82"/>
      <c r="O21" s="62">
        <v>30</v>
      </c>
      <c r="P21" s="62">
        <f t="shared" si="0"/>
        <v>2592</v>
      </c>
      <c r="Q21" s="62">
        <f t="shared" si="1"/>
        <v>4064</v>
      </c>
      <c r="R21" s="78"/>
      <c r="S21" s="5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44359</v>
      </c>
      <c r="E22" s="73">
        <v>0.33333333333333331</v>
      </c>
      <c r="F22" s="62">
        <f>'Día 12'!C16</f>
        <v>324993</v>
      </c>
      <c r="G22" s="62">
        <f t="shared" si="2"/>
        <v>4356</v>
      </c>
      <c r="H22" s="63">
        <f t="shared" si="3"/>
        <v>50.416666666666664</v>
      </c>
      <c r="I22" s="149"/>
      <c r="J22" s="149"/>
      <c r="K22" s="58"/>
      <c r="L22" s="80"/>
      <c r="M22" s="81"/>
      <c r="N22" s="82"/>
      <c r="O22" s="62">
        <v>30</v>
      </c>
      <c r="P22" s="62">
        <f t="shared" si="0"/>
        <v>2592</v>
      </c>
      <c r="Q22" s="62">
        <f t="shared" si="1"/>
        <v>4356</v>
      </c>
      <c r="R22" s="78"/>
      <c r="S22" s="5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44360</v>
      </c>
      <c r="E23" s="73">
        <v>0.33333333333333331</v>
      </c>
      <c r="F23" s="62">
        <f>'Día 13'!C16</f>
        <v>328971</v>
      </c>
      <c r="G23" s="62">
        <f t="shared" si="2"/>
        <v>3978</v>
      </c>
      <c r="H23" s="63">
        <f t="shared" si="3"/>
        <v>46.041666666666664</v>
      </c>
      <c r="I23" s="149"/>
      <c r="J23" s="149"/>
      <c r="K23" s="74"/>
      <c r="L23" s="85" t="s">
        <v>35</v>
      </c>
      <c r="M23" s="86"/>
      <c r="N23" s="82"/>
      <c r="O23" s="62">
        <v>30</v>
      </c>
      <c r="P23" s="62">
        <f t="shared" si="0"/>
        <v>2592</v>
      </c>
      <c r="Q23" s="62">
        <f t="shared" si="1"/>
        <v>3978</v>
      </c>
      <c r="R23" s="78"/>
      <c r="S23" s="5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44361</v>
      </c>
      <c r="E24" s="73">
        <v>0.33333333333333331</v>
      </c>
      <c r="F24" s="62">
        <f>'Día 14'!C16</f>
        <v>333103</v>
      </c>
      <c r="G24" s="62">
        <f t="shared" si="2"/>
        <v>4132</v>
      </c>
      <c r="H24" s="63">
        <f t="shared" si="3"/>
        <v>47.824074074074069</v>
      </c>
      <c r="I24" s="149"/>
      <c r="J24" s="149"/>
      <c r="K24" s="75"/>
      <c r="L24" s="83">
        <f>SUM(G23:G28)</f>
        <v>25374</v>
      </c>
      <c r="M24" s="87" t="s">
        <v>17</v>
      </c>
      <c r="N24" s="82"/>
      <c r="O24" s="62">
        <v>30</v>
      </c>
      <c r="P24" s="62">
        <f t="shared" si="0"/>
        <v>2592</v>
      </c>
      <c r="Q24" s="62">
        <f t="shared" si="1"/>
        <v>4132</v>
      </c>
      <c r="R24" s="78"/>
      <c r="S24" s="5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44362</v>
      </c>
      <c r="E25" s="73">
        <v>0.33333333333333331</v>
      </c>
      <c r="F25" s="62">
        <f>'Día 15'!C16</f>
        <v>337468</v>
      </c>
      <c r="G25" s="62">
        <f t="shared" si="2"/>
        <v>4365</v>
      </c>
      <c r="H25" s="63">
        <f t="shared" si="3"/>
        <v>50.520833333333336</v>
      </c>
      <c r="I25" s="149"/>
      <c r="J25" s="149"/>
      <c r="K25" s="75"/>
      <c r="L25" s="90">
        <f>L24*1000/6/24/60/60</f>
        <v>48.94675925925926</v>
      </c>
      <c r="M25" s="90" t="s">
        <v>11</v>
      </c>
      <c r="N25" s="82"/>
      <c r="O25" s="62">
        <v>30</v>
      </c>
      <c r="P25" s="62">
        <f t="shared" si="0"/>
        <v>2592</v>
      </c>
      <c r="Q25" s="62">
        <f t="shared" si="1"/>
        <v>4365</v>
      </c>
      <c r="R25" s="78"/>
      <c r="S25" s="5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44363</v>
      </c>
      <c r="E26" s="73">
        <v>0.33333333333333331</v>
      </c>
      <c r="F26" s="62">
        <f>'Día 16'!C16</f>
        <v>341901</v>
      </c>
      <c r="G26" s="62">
        <f t="shared" si="2"/>
        <v>4433</v>
      </c>
      <c r="H26" s="63">
        <f t="shared" si="3"/>
        <v>51.307870370370367</v>
      </c>
      <c r="I26" s="149"/>
      <c r="J26" s="149"/>
      <c r="K26" s="77"/>
      <c r="L26" s="88"/>
      <c r="M26" s="89"/>
      <c r="N26" s="82"/>
      <c r="O26" s="62">
        <v>30</v>
      </c>
      <c r="P26" s="62">
        <f t="shared" si="0"/>
        <v>2592</v>
      </c>
      <c r="Q26" s="62">
        <f t="shared" si="1"/>
        <v>4433</v>
      </c>
      <c r="R26" s="78"/>
      <c r="S26" s="5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44364</v>
      </c>
      <c r="E27" s="73">
        <v>0.33333333333333331</v>
      </c>
      <c r="F27" s="62">
        <f>'Día 17'!C16</f>
        <v>346151</v>
      </c>
      <c r="G27" s="62">
        <f t="shared" si="2"/>
        <v>4250</v>
      </c>
      <c r="H27" s="63">
        <f t="shared" si="3"/>
        <v>49.189814814814817</v>
      </c>
      <c r="I27" s="149"/>
      <c r="J27" s="149"/>
      <c r="K27" s="58"/>
      <c r="L27" s="80"/>
      <c r="M27" s="81"/>
      <c r="N27" s="82"/>
      <c r="O27" s="62">
        <v>30</v>
      </c>
      <c r="P27" s="62">
        <f t="shared" si="0"/>
        <v>2592</v>
      </c>
      <c r="Q27" s="62">
        <f t="shared" si="1"/>
        <v>4250</v>
      </c>
      <c r="R27" s="78"/>
      <c r="S27" s="5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44365</v>
      </c>
      <c r="E28" s="73">
        <v>0.33333333333333331</v>
      </c>
      <c r="F28" s="62">
        <f>'Día 18'!C16</f>
        <v>350367</v>
      </c>
      <c r="G28" s="62">
        <f t="shared" si="2"/>
        <v>4216</v>
      </c>
      <c r="H28" s="63">
        <f t="shared" si="3"/>
        <v>48.796296296296298</v>
      </c>
      <c r="I28" s="149"/>
      <c r="J28" s="149"/>
      <c r="K28" s="58"/>
      <c r="L28" s="80"/>
      <c r="M28" s="81"/>
      <c r="N28" s="82"/>
      <c r="O28" s="62">
        <v>30</v>
      </c>
      <c r="P28" s="62">
        <f t="shared" si="0"/>
        <v>2592</v>
      </c>
      <c r="Q28" s="62">
        <f t="shared" si="1"/>
        <v>4216</v>
      </c>
      <c r="R28" s="78"/>
      <c r="S28" s="5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44366</v>
      </c>
      <c r="E29" s="73">
        <v>0.33333333333333331</v>
      </c>
      <c r="F29" s="62">
        <f>'Día 19'!C16</f>
        <v>354576</v>
      </c>
      <c r="G29" s="62">
        <f t="shared" si="2"/>
        <v>4209</v>
      </c>
      <c r="H29" s="63">
        <f t="shared" si="3"/>
        <v>48.715277777777779</v>
      </c>
      <c r="I29" s="149"/>
      <c r="J29" s="149"/>
      <c r="K29" s="74"/>
      <c r="L29" s="85" t="s">
        <v>36</v>
      </c>
      <c r="M29" s="86"/>
      <c r="N29" s="82"/>
      <c r="O29" s="62">
        <v>30</v>
      </c>
      <c r="P29" s="62">
        <f t="shared" si="0"/>
        <v>2592</v>
      </c>
      <c r="Q29" s="62">
        <f t="shared" si="1"/>
        <v>4209</v>
      </c>
      <c r="R29" s="78"/>
      <c r="S29" s="5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44367</v>
      </c>
      <c r="E30" s="73">
        <v>0.33333333333333331</v>
      </c>
      <c r="F30" s="62">
        <f>'Día 20'!C16</f>
        <v>358506</v>
      </c>
      <c r="G30" s="62">
        <f t="shared" si="2"/>
        <v>3930</v>
      </c>
      <c r="H30" s="63">
        <f t="shared" si="3"/>
        <v>45.486111111111107</v>
      </c>
      <c r="I30" s="149"/>
      <c r="J30" s="149"/>
      <c r="K30" s="75"/>
      <c r="L30" s="83">
        <f>SUM(G29:G34)</f>
        <v>20682</v>
      </c>
      <c r="M30" s="87" t="s">
        <v>17</v>
      </c>
      <c r="N30" s="82"/>
      <c r="O30" s="62">
        <v>30</v>
      </c>
      <c r="P30" s="62">
        <f t="shared" si="0"/>
        <v>2592</v>
      </c>
      <c r="Q30" s="62">
        <f t="shared" si="1"/>
        <v>3930</v>
      </c>
      <c r="R30" s="78"/>
      <c r="S30" s="5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44368</v>
      </c>
      <c r="E31" s="73">
        <v>0.33333333333333331</v>
      </c>
      <c r="F31" s="62">
        <f>'Día 21'!C16</f>
        <v>361511</v>
      </c>
      <c r="G31" s="62">
        <f t="shared" si="2"/>
        <v>3005</v>
      </c>
      <c r="H31" s="63">
        <f t="shared" si="3"/>
        <v>34.780092592592595</v>
      </c>
      <c r="I31" s="149"/>
      <c r="J31" s="149"/>
      <c r="K31" s="75"/>
      <c r="L31" s="90">
        <f>L30*1000/6/24/60/60</f>
        <v>39.895833333333336</v>
      </c>
      <c r="M31" s="90" t="s">
        <v>11</v>
      </c>
      <c r="N31" s="82"/>
      <c r="O31" s="62">
        <v>30</v>
      </c>
      <c r="P31" s="62">
        <f t="shared" si="0"/>
        <v>2592</v>
      </c>
      <c r="Q31" s="62">
        <f t="shared" si="1"/>
        <v>3005</v>
      </c>
      <c r="R31" s="78"/>
      <c r="S31" s="5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44369</v>
      </c>
      <c r="E32" s="73">
        <v>0.33333333333333331</v>
      </c>
      <c r="F32" s="62">
        <f>'Día 22'!C16</f>
        <v>364275</v>
      </c>
      <c r="G32" s="62">
        <f t="shared" si="2"/>
        <v>2764</v>
      </c>
      <c r="H32" s="63">
        <f t="shared" si="3"/>
        <v>31.990740740740744</v>
      </c>
      <c r="I32" s="149"/>
      <c r="J32" s="149"/>
      <c r="K32" s="77"/>
      <c r="L32" s="88"/>
      <c r="M32" s="89"/>
      <c r="N32" s="82"/>
      <c r="O32" s="62">
        <v>30</v>
      </c>
      <c r="P32" s="62">
        <f t="shared" si="0"/>
        <v>2592</v>
      </c>
      <c r="Q32" s="62">
        <f t="shared" si="1"/>
        <v>2764</v>
      </c>
      <c r="R32" s="78"/>
      <c r="S32" s="5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44370</v>
      </c>
      <c r="E33" s="73">
        <v>0.33333333333333331</v>
      </c>
      <c r="F33" s="62">
        <f>'Día 23'!C16</f>
        <v>367689</v>
      </c>
      <c r="G33" s="62">
        <f t="shared" si="2"/>
        <v>3414</v>
      </c>
      <c r="H33" s="63">
        <f t="shared" si="3"/>
        <v>39.513888888888893</v>
      </c>
      <c r="I33" s="149"/>
      <c r="J33" s="149"/>
      <c r="K33" s="58"/>
      <c r="L33" s="80"/>
      <c r="M33" s="81"/>
      <c r="N33" s="82"/>
      <c r="O33" s="62">
        <v>30</v>
      </c>
      <c r="P33" s="62">
        <f t="shared" si="0"/>
        <v>2592</v>
      </c>
      <c r="Q33" s="62">
        <f t="shared" si="1"/>
        <v>3414</v>
      </c>
      <c r="R33" s="78"/>
      <c r="S33" s="5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44371</v>
      </c>
      <c r="E34" s="73">
        <v>0.33333333333333331</v>
      </c>
      <c r="F34" s="62">
        <f>'Día 24'!C16</f>
        <v>371049</v>
      </c>
      <c r="G34" s="62">
        <f t="shared" si="2"/>
        <v>3360</v>
      </c>
      <c r="H34" s="63">
        <f t="shared" si="3"/>
        <v>38.888888888888893</v>
      </c>
      <c r="I34" s="149"/>
      <c r="J34" s="149"/>
      <c r="K34" s="58"/>
      <c r="L34" s="80"/>
      <c r="M34" s="81"/>
      <c r="N34" s="82"/>
      <c r="O34" s="62">
        <v>30</v>
      </c>
      <c r="P34" s="62">
        <f t="shared" si="0"/>
        <v>2592</v>
      </c>
      <c r="Q34" s="62">
        <f t="shared" si="1"/>
        <v>3360</v>
      </c>
      <c r="R34" s="78"/>
      <c r="S34" s="5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44372</v>
      </c>
      <c r="E35" s="73">
        <v>0.33333333333333331</v>
      </c>
      <c r="F35" s="62">
        <f>'Día 25'!C16</f>
        <v>374130</v>
      </c>
      <c r="G35" s="62">
        <f t="shared" si="2"/>
        <v>3081</v>
      </c>
      <c r="H35" s="63">
        <f t="shared" si="3"/>
        <v>35.659722222222221</v>
      </c>
      <c r="I35" s="149"/>
      <c r="J35" s="149"/>
      <c r="K35" s="74"/>
      <c r="L35" s="85" t="s">
        <v>37</v>
      </c>
      <c r="M35" s="86"/>
      <c r="N35" s="82"/>
      <c r="O35" s="62">
        <v>30</v>
      </c>
      <c r="P35" s="62">
        <f t="shared" si="0"/>
        <v>2592</v>
      </c>
      <c r="Q35" s="62">
        <f t="shared" si="1"/>
        <v>3081</v>
      </c>
      <c r="R35" s="78"/>
      <c r="S35" s="5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44373</v>
      </c>
      <c r="E36" s="73">
        <v>0.33333333333333331</v>
      </c>
      <c r="F36" s="62">
        <f>'Día 26'!C16</f>
        <v>377854</v>
      </c>
      <c r="G36" s="62">
        <f t="shared" si="2"/>
        <v>3724</v>
      </c>
      <c r="H36" s="63">
        <f t="shared" si="3"/>
        <v>43.101851851851848</v>
      </c>
      <c r="I36" s="149"/>
      <c r="J36" s="149"/>
      <c r="K36" s="75"/>
      <c r="L36" s="83">
        <f>SUM(G35:G40)</f>
        <v>19671</v>
      </c>
      <c r="M36" s="87" t="s">
        <v>17</v>
      </c>
      <c r="N36" s="82"/>
      <c r="O36" s="62">
        <v>30</v>
      </c>
      <c r="P36" s="62">
        <f t="shared" si="0"/>
        <v>2592</v>
      </c>
      <c r="Q36" s="62">
        <f t="shared" si="1"/>
        <v>3724</v>
      </c>
      <c r="R36" s="78"/>
      <c r="S36" s="5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44374</v>
      </c>
      <c r="E37" s="73">
        <v>0.33333333333333331</v>
      </c>
      <c r="F37" s="62">
        <f>'Día 27'!C16</f>
        <v>381358</v>
      </c>
      <c r="G37" s="62">
        <f t="shared" si="2"/>
        <v>3504</v>
      </c>
      <c r="H37" s="63">
        <f t="shared" si="3"/>
        <v>40.555555555555557</v>
      </c>
      <c r="I37" s="149"/>
      <c r="J37" s="149"/>
      <c r="K37" s="75"/>
      <c r="L37" s="90">
        <f>L36*1000/6/24/60/60</f>
        <v>37.945601851851848</v>
      </c>
      <c r="M37" s="90" t="s">
        <v>11</v>
      </c>
      <c r="N37" s="82"/>
      <c r="O37" s="62">
        <v>30</v>
      </c>
      <c r="P37" s="62">
        <f t="shared" si="0"/>
        <v>2592</v>
      </c>
      <c r="Q37" s="62">
        <f t="shared" si="1"/>
        <v>3504</v>
      </c>
      <c r="R37" s="78"/>
      <c r="S37" s="5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44375</v>
      </c>
      <c r="E38" s="73">
        <v>0.33333333333333331</v>
      </c>
      <c r="F38" s="62">
        <f>'Día 28'!C16</f>
        <v>384818</v>
      </c>
      <c r="G38" s="62">
        <f t="shared" si="2"/>
        <v>3460</v>
      </c>
      <c r="H38" s="63">
        <f t="shared" si="3"/>
        <v>40.046296296296298</v>
      </c>
      <c r="I38" s="149"/>
      <c r="J38" s="149"/>
      <c r="K38" s="77"/>
      <c r="L38" s="88"/>
      <c r="M38" s="89"/>
      <c r="N38" s="82"/>
      <c r="O38" s="62">
        <v>30</v>
      </c>
      <c r="P38" s="62">
        <f t="shared" si="0"/>
        <v>2592</v>
      </c>
      <c r="Q38" s="62">
        <f t="shared" si="1"/>
        <v>3460</v>
      </c>
      <c r="R38" s="78"/>
      <c r="S38" s="5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44376</v>
      </c>
      <c r="E39" s="73">
        <v>0.33333333333333331</v>
      </c>
      <c r="F39" s="62">
        <f>'Día 29'!C16</f>
        <v>387345</v>
      </c>
      <c r="G39" s="62">
        <f t="shared" si="2"/>
        <v>2527</v>
      </c>
      <c r="H39" s="63">
        <f t="shared" si="3"/>
        <v>29.247685185185183</v>
      </c>
      <c r="I39" s="149"/>
      <c r="J39" s="149"/>
      <c r="K39" s="58"/>
      <c r="L39" s="80"/>
      <c r="M39" s="81"/>
      <c r="N39" s="82"/>
      <c r="O39" s="62">
        <v>30</v>
      </c>
      <c r="P39" s="62">
        <f t="shared" si="0"/>
        <v>2592</v>
      </c>
      <c r="Q39" s="62">
        <f t="shared" si="1"/>
        <v>2527</v>
      </c>
      <c r="R39" s="78"/>
      <c r="S39" s="5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44377</v>
      </c>
      <c r="E40" s="73">
        <v>0.33333333333333331</v>
      </c>
      <c r="F40" s="62">
        <f>'Día 30'!C16</f>
        <v>390720</v>
      </c>
      <c r="G40" s="62">
        <f t="shared" si="2"/>
        <v>3375</v>
      </c>
      <c r="H40" s="63">
        <f t="shared" si="3"/>
        <v>39.0625</v>
      </c>
      <c r="I40" s="149"/>
      <c r="J40" s="149"/>
      <c r="K40" s="58"/>
      <c r="L40" s="80"/>
      <c r="M40" s="81"/>
      <c r="N40" s="82"/>
      <c r="O40" s="62">
        <v>30</v>
      </c>
      <c r="P40" s="62">
        <f t="shared" si="0"/>
        <v>2592</v>
      </c>
      <c r="Q40" s="62">
        <f t="shared" si="1"/>
        <v>3375</v>
      </c>
      <c r="R40" s="78"/>
      <c r="S40" s="58"/>
      <c r="T40" s="58"/>
      <c r="U40" s="58"/>
      <c r="V40" s="58"/>
      <c r="W40" s="58"/>
    </row>
    <row r="41" spans="1:23" x14ac:dyDescent="0.35">
      <c r="A41" s="58"/>
      <c r="B41" s="58"/>
      <c r="C41" s="60" t="s">
        <v>24</v>
      </c>
      <c r="D41" s="61"/>
      <c r="E41" s="73"/>
      <c r="F41" s="60"/>
      <c r="G41" s="110">
        <f>(AVERAGE(G11:G40)-2592)/2592</f>
        <v>0.3979295267489712</v>
      </c>
      <c r="H41" s="110">
        <f>(AVERAGE(H11:H40)-30)/30</f>
        <v>0.39792952674897131</v>
      </c>
      <c r="I41" s="113"/>
      <c r="J41" s="58"/>
      <c r="K41" s="58"/>
      <c r="L41" s="78"/>
      <c r="M41" s="78"/>
      <c r="N41" s="78"/>
      <c r="O41" s="78"/>
      <c r="P41" s="78"/>
      <c r="Q41" s="78"/>
      <c r="R41" s="78"/>
      <c r="S41" s="58"/>
      <c r="T41" s="58"/>
      <c r="U41" s="58"/>
      <c r="V41" s="58"/>
      <c r="W41" s="58"/>
    </row>
    <row r="42" spans="1:23" x14ac:dyDescent="0.35">
      <c r="A42" s="58"/>
      <c r="B42" s="58"/>
      <c r="C42" s="64"/>
      <c r="D42" s="65"/>
      <c r="E42" s="65"/>
      <c r="F42" s="65"/>
      <c r="G42" s="65"/>
      <c r="H42" s="66"/>
      <c r="I42" s="58"/>
      <c r="J42" s="58"/>
      <c r="K42" s="58"/>
      <c r="L42" s="78"/>
      <c r="M42" s="78"/>
      <c r="N42" s="94" t="s">
        <v>23</v>
      </c>
      <c r="O42" s="95" t="s">
        <v>26</v>
      </c>
      <c r="P42" s="93">
        <f>SUM(P11:P41)</f>
        <v>77760</v>
      </c>
      <c r="Q42" s="62">
        <f>SUM(Q11:Q41)</f>
        <v>108703</v>
      </c>
      <c r="R42" s="78"/>
      <c r="S42" s="58"/>
      <c r="T42" s="58"/>
      <c r="U42" s="58"/>
      <c r="V42" s="58"/>
      <c r="W42" s="58"/>
    </row>
    <row r="43" spans="1:23" x14ac:dyDescent="0.35">
      <c r="A43" s="58"/>
      <c r="B43" s="58"/>
      <c r="C43" s="67"/>
      <c r="D43" s="70" t="s">
        <v>16</v>
      </c>
      <c r="E43" s="70"/>
      <c r="F43" s="70"/>
      <c r="G43" s="109">
        <f>Q43</f>
        <v>41.93788580246914</v>
      </c>
      <c r="H43" s="71" t="s">
        <v>15</v>
      </c>
      <c r="I43" s="58"/>
      <c r="J43" s="58"/>
      <c r="K43" s="58"/>
      <c r="L43" s="78"/>
      <c r="M43" s="76"/>
      <c r="N43" s="96"/>
      <c r="O43" s="97" t="s">
        <v>27</v>
      </c>
      <c r="P43" s="98">
        <f>P42*1000/30/24/60/60</f>
        <v>30</v>
      </c>
      <c r="Q43" s="99">
        <f>Q42*1000/30/24/60/60</f>
        <v>41.93788580246914</v>
      </c>
      <c r="R43" s="76" t="s">
        <v>31</v>
      </c>
      <c r="S43" s="58"/>
      <c r="T43" s="58"/>
      <c r="U43" s="58"/>
      <c r="V43" s="58"/>
      <c r="W43" s="58"/>
    </row>
    <row r="44" spans="1:23" x14ac:dyDescent="0.35">
      <c r="A44" s="58"/>
      <c r="B44" s="58"/>
      <c r="C44" s="68"/>
      <c r="D44" s="69"/>
      <c r="E44" s="69"/>
      <c r="F44" s="69"/>
      <c r="G44" s="111">
        <f>SUM(G11:G41)</f>
        <v>108703.39792952675</v>
      </c>
      <c r="H44" s="112" t="s">
        <v>47</v>
      </c>
      <c r="I44" s="58"/>
      <c r="J44" s="58"/>
      <c r="K44" s="58"/>
      <c r="L44" s="78"/>
      <c r="M44" s="78"/>
      <c r="N44" s="78"/>
      <c r="O44" s="78"/>
      <c r="P44" s="78"/>
      <c r="Q44" s="78"/>
      <c r="R44" s="78"/>
      <c r="S44" s="58"/>
      <c r="T44" s="58"/>
      <c r="U44" s="58"/>
      <c r="V44" s="58"/>
      <c r="W44" s="58"/>
    </row>
    <row r="45" spans="1:23" x14ac:dyDescent="0.3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78"/>
      <c r="M45" s="78"/>
      <c r="N45" s="91" t="s">
        <v>24</v>
      </c>
      <c r="O45" s="92" t="s">
        <v>17</v>
      </c>
      <c r="P45" s="92"/>
      <c r="Q45" s="108">
        <f>Q42-P42</f>
        <v>30943</v>
      </c>
      <c r="R45" s="78"/>
      <c r="S45" s="58"/>
      <c r="T45" s="58"/>
      <c r="U45" s="58"/>
      <c r="V45" s="58"/>
      <c r="W45" s="58"/>
    </row>
    <row r="46" spans="1:23" x14ac:dyDescent="0.35">
      <c r="A46" s="58"/>
      <c r="B46" s="58"/>
      <c r="C46" s="58" t="s">
        <v>21</v>
      </c>
      <c r="E46" s="58"/>
      <c r="F46" s="58"/>
      <c r="G46" s="58"/>
      <c r="H46" s="58"/>
      <c r="I46" s="58"/>
      <c r="J46" s="58"/>
      <c r="K46" s="58"/>
      <c r="L46" s="78"/>
      <c r="M46" s="78"/>
      <c r="N46" s="78"/>
      <c r="O46" s="78"/>
      <c r="P46" s="78"/>
      <c r="Q46" s="78"/>
      <c r="R46" s="78"/>
      <c r="S46" s="58"/>
      <c r="T46" s="58"/>
      <c r="U46" s="58"/>
      <c r="V46" s="58"/>
      <c r="W46" s="58"/>
    </row>
    <row r="47" spans="1:23" x14ac:dyDescent="0.3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</sheetData>
  <mergeCells count="7"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44356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310691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312824</v>
      </c>
      <c r="D16" s="52">
        <f>+C16-C8</f>
        <v>2133</v>
      </c>
      <c r="E16" s="52">
        <f>+D16*1000/14/3600</f>
        <v>42.321428571428577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313637</v>
      </c>
      <c r="D21" s="52">
        <f>+C21-C16</f>
        <v>813</v>
      </c>
      <c r="E21" s="52">
        <f>+D21*1000/5/3600</f>
        <v>45.166666666666664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314505</v>
      </c>
      <c r="D26" s="52">
        <f>+C26-C21</f>
        <v>868</v>
      </c>
      <c r="E26" s="52">
        <f>+D26*1000/5/3600</f>
        <v>48.222222222222221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44357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314505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101">
        <v>0.33333333333333298</v>
      </c>
      <c r="C16" s="51">
        <v>316573</v>
      </c>
      <c r="D16" s="52">
        <f>+C16-C8</f>
        <v>2068</v>
      </c>
      <c r="E16" s="52">
        <f>+D16*1000/14/3600</f>
        <v>41.031746031746032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43</v>
      </c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317137</v>
      </c>
      <c r="D21" s="52">
        <f>+C21-C16</f>
        <v>564</v>
      </c>
      <c r="E21" s="52">
        <f>+D21*1000/5/3600</f>
        <v>31.333333333333332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317941</v>
      </c>
      <c r="D26" s="52">
        <f>+C26-C21</f>
        <v>804</v>
      </c>
      <c r="E26" s="52">
        <f>+D26*1000/5/3600</f>
        <v>44.666666666666664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44358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317941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320637</v>
      </c>
      <c r="D16" s="52">
        <f>+C16-C8</f>
        <v>2696</v>
      </c>
      <c r="E16" s="52">
        <f>+D16*1000/14/3600</f>
        <v>53.492063492063494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6">
        <v>321540</v>
      </c>
      <c r="D21" s="52">
        <f>+C21-C16</f>
        <v>903</v>
      </c>
      <c r="E21" s="52">
        <f>+D21*1000/5/3600</f>
        <v>50.166666666666664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322471</v>
      </c>
      <c r="D26" s="52">
        <f>+C26-C21</f>
        <v>931</v>
      </c>
      <c r="E26" s="52">
        <f>+D26*1000/5/3600</f>
        <v>51.722222222222221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44359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322471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324993</v>
      </c>
      <c r="D16" s="52">
        <f>+C16-C8</f>
        <v>2522</v>
      </c>
      <c r="E16" s="52">
        <f>+D16*1000/14/3600</f>
        <v>50.039682539682538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325819</v>
      </c>
      <c r="D21" s="52">
        <f>+C21-C16</f>
        <v>826</v>
      </c>
      <c r="E21" s="52">
        <f>+D21*1000/5/3600</f>
        <v>45.888888888888886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326632</v>
      </c>
      <c r="D26" s="52">
        <f>+C26-C21</f>
        <v>813</v>
      </c>
      <c r="E26" s="52">
        <f>+D26*1000/5/3600</f>
        <v>45.166666666666664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44360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326632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328971</v>
      </c>
      <c r="D16" s="52">
        <f>+C16-C8</f>
        <v>2339</v>
      </c>
      <c r="E16" s="52">
        <f>+D16*1000/14/3600</f>
        <v>46.408730158730158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329800</v>
      </c>
      <c r="D21" s="52">
        <f>+C21-C16</f>
        <v>829</v>
      </c>
      <c r="E21" s="52">
        <f>+D21*1000/5/3600</f>
        <v>46.055555555555557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44</v>
      </c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330526</v>
      </c>
      <c r="D26" s="52">
        <f>+C26-C21</f>
        <v>726</v>
      </c>
      <c r="E26" s="52">
        <f>+D26*1000/5/3600</f>
        <v>40.333333333333336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9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44361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330526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333103</v>
      </c>
      <c r="D16" s="52">
        <f>+C16-C8</f>
        <v>2577</v>
      </c>
      <c r="E16" s="52">
        <f>+D16*1000/14/3600</f>
        <v>51.130952380952387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334008</v>
      </c>
      <c r="D21" s="52">
        <f>+C21-C16</f>
        <v>905</v>
      </c>
      <c r="E21" s="52">
        <f>+D21*1000/5/3600</f>
        <v>50.277777777777779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 t="s">
        <v>44</v>
      </c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334798</v>
      </c>
      <c r="D26" s="52">
        <f>+C26-C21</f>
        <v>790</v>
      </c>
      <c r="E26" s="52">
        <f>+D26*1000/5/3600</f>
        <v>43.888888888888886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44362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334798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337468</v>
      </c>
      <c r="D16" s="52">
        <f>+C16-C8</f>
        <v>2670</v>
      </c>
      <c r="E16" s="52">
        <f>+D16*1000/14/3600</f>
        <v>52.976190476190474</v>
      </c>
      <c r="F16" s="53" t="s">
        <v>0</v>
      </c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338435</v>
      </c>
      <c r="D21" s="52">
        <f>+C21-C16</f>
        <v>967</v>
      </c>
      <c r="E21" s="52">
        <f>+D21*1000/5/3600</f>
        <v>53.722222222222221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339278</v>
      </c>
      <c r="D26" s="52">
        <f>+C26-C21</f>
        <v>843</v>
      </c>
      <c r="E26" s="52">
        <f>+D26*1000/5/3600</f>
        <v>46.833333333333336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6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44363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339278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341901</v>
      </c>
      <c r="D16" s="52">
        <f>+C16-C8</f>
        <v>2623</v>
      </c>
      <c r="E16" s="52">
        <f>+D16*1000/14/3600</f>
        <v>52.043650793650798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342872</v>
      </c>
      <c r="D21" s="52">
        <f>+C21-C16</f>
        <v>971</v>
      </c>
      <c r="E21" s="52">
        <f>+D21*1000/5/3600</f>
        <v>53.944444444444443</v>
      </c>
      <c r="F21" s="53" t="s">
        <v>0</v>
      </c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343717</v>
      </c>
      <c r="D26" s="52">
        <f>+C26-C21</f>
        <v>845</v>
      </c>
      <c r="E26" s="52">
        <f>+D26*1000/5/3600</f>
        <v>46.944444444444443</v>
      </c>
      <c r="F26" s="53" t="s">
        <v>0</v>
      </c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44364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343717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346151</v>
      </c>
      <c r="D16" s="52">
        <f>+C16-C8</f>
        <v>2434</v>
      </c>
      <c r="E16" s="52">
        <f>+D16*1000/14/3600</f>
        <v>48.293650793650798</v>
      </c>
      <c r="F16" s="53"/>
      <c r="G16" s="137" t="s">
        <v>30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346999</v>
      </c>
      <c r="D21" s="52">
        <f>+C21-C16</f>
        <v>848</v>
      </c>
      <c r="E21" s="52">
        <f>+D21*1000/5/3600</f>
        <v>47.111111111111114</v>
      </c>
      <c r="F21" s="53"/>
      <c r="G21" s="137" t="s">
        <v>30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347871</v>
      </c>
      <c r="D26" s="52">
        <f>+C26-C21</f>
        <v>872</v>
      </c>
      <c r="E26" s="52">
        <f>+D26*1000/5/3600</f>
        <v>48.444444444444443</v>
      </c>
      <c r="F26" s="57"/>
      <c r="G26" s="137" t="s">
        <v>30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44365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347871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350367</v>
      </c>
      <c r="D16" s="52">
        <f>+C16-C8</f>
        <v>2496</v>
      </c>
      <c r="E16" s="52">
        <f>+D16*1000/14/3600</f>
        <v>49.523809523809526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351277</v>
      </c>
      <c r="D21" s="52">
        <f>+C21-C16</f>
        <v>910</v>
      </c>
      <c r="E21" s="52">
        <f>+D21*1000/5/3600</f>
        <v>50.555555555555557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352163</v>
      </c>
      <c r="D26" s="52">
        <f>+C26-C21</f>
        <v>886</v>
      </c>
      <c r="E26" s="52">
        <f>+D26*1000/5/3600</f>
        <v>49.222222222222221</v>
      </c>
      <c r="F26" s="53" t="s">
        <v>0</v>
      </c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D14" sqref="D14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44348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283163</v>
      </c>
      <c r="D8" s="32"/>
      <c r="E8" s="32"/>
      <c r="F8" s="10"/>
      <c r="G8" s="141"/>
      <c r="H8" s="142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54">
        <f t="shared" si="1"/>
        <v>0</v>
      </c>
      <c r="F15" s="12"/>
      <c r="G15" s="124" t="s">
        <v>0</v>
      </c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283909</v>
      </c>
      <c r="D16" s="52">
        <f>+C16-C8</f>
        <v>746</v>
      </c>
      <c r="E16" s="52">
        <f>+D16*1000/14/3600</f>
        <v>14.801587301587301</v>
      </c>
      <c r="F16" s="53" t="s">
        <v>40</v>
      </c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24" t="s">
        <v>0</v>
      </c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284432</v>
      </c>
      <c r="D21" s="52">
        <f>+C21-C16</f>
        <v>523</v>
      </c>
      <c r="E21" s="52">
        <f>+D21*1000/5/3600</f>
        <v>29.055555555555557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 t="s">
        <v>0</v>
      </c>
      <c r="G25" s="124" t="s">
        <v>0</v>
      </c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285059</v>
      </c>
      <c r="D26" s="52">
        <f>+C26-C21</f>
        <v>627</v>
      </c>
      <c r="E26" s="52">
        <f>+D26*1000/5/3600</f>
        <v>34.833333333333336</v>
      </c>
      <c r="F26" s="53" t="s">
        <v>0</v>
      </c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2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44366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352163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354576</v>
      </c>
      <c r="D16" s="52">
        <f>+C16-C8</f>
        <v>2413</v>
      </c>
      <c r="E16" s="52">
        <f>+D16*1000/14/3600</f>
        <v>47.876984126984134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355459</v>
      </c>
      <c r="D21" s="52">
        <f>+C21-C16</f>
        <v>883</v>
      </c>
      <c r="E21" s="52">
        <f>+D21*1000/5/3600</f>
        <v>49.055555555555557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356216</v>
      </c>
      <c r="D26" s="52">
        <f>+C26-C21</f>
        <v>757</v>
      </c>
      <c r="E26" s="52">
        <f>+D26*1000/5/3600</f>
        <v>42.055555555555557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44367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356216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358506</v>
      </c>
      <c r="D16" s="52">
        <f>+C16-C8</f>
        <v>2290</v>
      </c>
      <c r="E16" s="52">
        <f>+D16*1000/14/3600</f>
        <v>45.436507936507937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359315</v>
      </c>
      <c r="D21" s="52">
        <f>+C21-C16</f>
        <v>809</v>
      </c>
      <c r="E21" s="52">
        <f>+D21*1000/5/3600</f>
        <v>44.944444444444443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359895</v>
      </c>
      <c r="D26" s="52">
        <f>+C26-C21</f>
        <v>580</v>
      </c>
      <c r="E26" s="52">
        <f>+D26*1000/5/3600</f>
        <v>32.222222222222221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44368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359895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361511</v>
      </c>
      <c r="D16" s="52">
        <f>+C16-C8</f>
        <v>1616</v>
      </c>
      <c r="E16" s="52">
        <f>+D16*1000/14/3600</f>
        <v>32.063492063492063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362077</v>
      </c>
      <c r="D21" s="52">
        <f>+C21-C16</f>
        <v>566</v>
      </c>
      <c r="E21" s="52">
        <f>+D21*1000/5/3600</f>
        <v>31.444444444444443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362702</v>
      </c>
      <c r="D26" s="52">
        <f>+C26-C21</f>
        <v>625</v>
      </c>
      <c r="E26" s="52">
        <f>+D26*1000/5/3600</f>
        <v>34.722222222222221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44369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362702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364275</v>
      </c>
      <c r="D16" s="52">
        <f>+C16-C8</f>
        <v>1573</v>
      </c>
      <c r="E16" s="52">
        <f>+D16*1000/14/3600</f>
        <v>31.210317460317459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364829</v>
      </c>
      <c r="D21" s="52">
        <f>+C21-C16</f>
        <v>554</v>
      </c>
      <c r="E21" s="52">
        <f>+D21*1000/5/3600</f>
        <v>30.777777777777779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365546</v>
      </c>
      <c r="D26" s="52">
        <f>+C26-C21</f>
        <v>717</v>
      </c>
      <c r="E26" s="52">
        <f>+D26*1000/5/3600</f>
        <v>39.833333333333336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44370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365546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367689</v>
      </c>
      <c r="D16" s="52">
        <f>+C16-C8</f>
        <v>2143</v>
      </c>
      <c r="E16" s="52">
        <f>+D16*1000/14/3600</f>
        <v>42.519841269841272</v>
      </c>
      <c r="F16" s="57" t="s">
        <v>0</v>
      </c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368413</v>
      </c>
      <c r="D21" s="52">
        <f>+C21-C16</f>
        <v>724</v>
      </c>
      <c r="E21" s="52">
        <f>+D21*1000/5/3600</f>
        <v>40.222222222222221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369212</v>
      </c>
      <c r="D26" s="52">
        <f>+C26-C21</f>
        <v>799</v>
      </c>
      <c r="E26" s="52">
        <f>+D26*1000/5/3600</f>
        <v>44.388888888888886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44371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369212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371049</v>
      </c>
      <c r="D16" s="52">
        <f>+C16-C8</f>
        <v>1837</v>
      </c>
      <c r="E16" s="52">
        <f>+D16*1000/14/3600</f>
        <v>36.448412698412696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371257</v>
      </c>
      <c r="D21" s="52">
        <f>+C21-C16</f>
        <v>208</v>
      </c>
      <c r="E21" s="52">
        <f>+D21*1000/5/3600</f>
        <v>11.555555555555555</v>
      </c>
      <c r="F21" s="53" t="s">
        <v>44</v>
      </c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371804</v>
      </c>
      <c r="D26" s="52">
        <f>+C26-C21</f>
        <v>547</v>
      </c>
      <c r="E26" s="52">
        <f>+D26*1000/5/3600</f>
        <v>30.388888888888889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44372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371804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374130</v>
      </c>
      <c r="D16" s="52">
        <f>+C16-C8</f>
        <v>2326</v>
      </c>
      <c r="E16" s="52">
        <f>+D16*1000/14/3600</f>
        <v>46.150793650793645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374913</v>
      </c>
      <c r="D21" s="52">
        <f>+C21-C16</f>
        <v>783</v>
      </c>
      <c r="E21" s="52">
        <f>+D21*1000/5/3600</f>
        <v>43.5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375673</v>
      </c>
      <c r="D26" s="52">
        <f>+C26-C21</f>
        <v>760</v>
      </c>
      <c r="E26" s="52">
        <f>+D26*1000/5/3600</f>
        <v>42.222222222222221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44373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375673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377854</v>
      </c>
      <c r="D16" s="52">
        <f>+C16-C8</f>
        <v>2181</v>
      </c>
      <c r="E16" s="52">
        <f>+D16*1000/14/3600</f>
        <v>43.273809523809526</v>
      </c>
      <c r="F16" s="57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378605</v>
      </c>
      <c r="D21" s="52">
        <f>+C21-C16</f>
        <v>751</v>
      </c>
      <c r="E21" s="52">
        <f>+D21*1000/5/3600</f>
        <v>41.722222222222221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379357</v>
      </c>
      <c r="D26" s="52">
        <f>+C26-C21</f>
        <v>752</v>
      </c>
      <c r="E26" s="52">
        <f>+D26*1000/5/3600</f>
        <v>41.777777777777779</v>
      </c>
      <c r="F26" s="57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44374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379357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381358</v>
      </c>
      <c r="D16" s="52">
        <f>+C16-C8</f>
        <v>2001</v>
      </c>
      <c r="E16" s="52">
        <f>+D16*1000/14/3600</f>
        <v>39.702380952380949</v>
      </c>
      <c r="F16" s="57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382014</v>
      </c>
      <c r="D21" s="52">
        <f>+C21-C16</f>
        <v>656</v>
      </c>
      <c r="E21" s="52">
        <f>+D21*1000/5/3600</f>
        <v>36.444444444444443</v>
      </c>
      <c r="F21" s="57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382851</v>
      </c>
      <c r="D26" s="52">
        <f>+C26-C21</f>
        <v>837</v>
      </c>
      <c r="E26" s="52">
        <f>+D26*1000/5/3600</f>
        <v>46.5</v>
      </c>
      <c r="F26" s="57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44375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382851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384818</v>
      </c>
      <c r="D16" s="52">
        <f>+C16-C8</f>
        <v>1967</v>
      </c>
      <c r="E16" s="52">
        <f>+D16*1000/14/3600</f>
        <v>39.027777777777779</v>
      </c>
      <c r="F16" s="57" t="s">
        <v>0</v>
      </c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384830</v>
      </c>
      <c r="D21" s="52">
        <f>+C21-C16</f>
        <v>12</v>
      </c>
      <c r="E21" s="52">
        <f>+D21*1000/5/3600</f>
        <v>0.66666666666666663</v>
      </c>
      <c r="F21" s="57" t="s">
        <v>45</v>
      </c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7"/>
      <c r="H24" s="14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385507</v>
      </c>
      <c r="D26" s="52">
        <f>+C26-C21</f>
        <v>677</v>
      </c>
      <c r="E26" s="52">
        <f>+D26*1000/5/3600</f>
        <v>37.611111111111114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44349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285059</v>
      </c>
      <c r="D8" s="32" t="s">
        <v>0</v>
      </c>
      <c r="E8" s="32"/>
      <c r="F8" s="10"/>
      <c r="G8" s="141" t="s">
        <v>22</v>
      </c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 t="s">
        <v>0</v>
      </c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286658</v>
      </c>
      <c r="D16" s="52">
        <f>+C16-C8</f>
        <v>1599</v>
      </c>
      <c r="E16" s="52">
        <f>+D16*1000/14/3600</f>
        <v>31.726190476190474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287099</v>
      </c>
      <c r="D21" s="52">
        <f>+C21-C16</f>
        <v>441</v>
      </c>
      <c r="E21" s="52">
        <f>+D21*1000/5/3600</f>
        <v>24.5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 t="s">
        <v>38</v>
      </c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287530</v>
      </c>
      <c r="D26" s="52">
        <f>+C26-C21</f>
        <v>431</v>
      </c>
      <c r="E26" s="52">
        <f>+D26*1000/5/3600</f>
        <v>23.944444444444443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19" zoomScale="85" zoomScaleNormal="85" zoomScalePageLayoutView="70" workbookViewId="0">
      <selection activeCell="C34" sqref="C34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44376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385507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387345</v>
      </c>
      <c r="D16" s="52">
        <f>+C16-C8</f>
        <v>1838</v>
      </c>
      <c r="E16" s="52">
        <f>+D16*1000/14/3600</f>
        <v>36.468253968253968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387797</v>
      </c>
      <c r="D21" s="52">
        <f>+C21-C16</f>
        <v>452</v>
      </c>
      <c r="E21" s="52">
        <f>+D21*1000/5/3600</f>
        <v>25.111111111111111</v>
      </c>
      <c r="F21" s="57" t="s">
        <v>43</v>
      </c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4" t="s">
        <v>0</v>
      </c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 t="s">
        <v>0</v>
      </c>
      <c r="G24" s="124" t="s">
        <v>0</v>
      </c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388625</v>
      </c>
      <c r="D26" s="52">
        <f>+C26-C21</f>
        <v>828</v>
      </c>
      <c r="E26" s="52">
        <f>+D26*1000/5/3600</f>
        <v>46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4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44377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388625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390720</v>
      </c>
      <c r="D16" s="52">
        <f>+C16-C8</f>
        <v>2095</v>
      </c>
      <c r="E16" s="52">
        <f>+D16*1000/14/3600</f>
        <v>41.567460317460316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/>
      <c r="D21" s="52">
        <f>+C21-C16</f>
        <v>-390720</v>
      </c>
      <c r="E21" s="52">
        <f>+D21*1000/5/3600</f>
        <v>-21706.666666666668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/>
      <c r="D26" s="52">
        <f>+C26-C21</f>
        <v>0</v>
      </c>
      <c r="E26" s="52">
        <f>+D26*1000/5/3600</f>
        <v>0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1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44378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30'!C26</f>
        <v>0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/>
      <c r="D16" s="52">
        <f>+C16-C8</f>
        <v>0</v>
      </c>
      <c r="E16" s="52">
        <f>+D16*1000/14/3600</f>
        <v>0</v>
      </c>
      <c r="F16" s="53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0</v>
      </c>
      <c r="D21" s="52">
        <f>+C21-C16</f>
        <v>0</v>
      </c>
      <c r="E21" s="52">
        <f>+D21*1000/5/3600</f>
        <v>0</v>
      </c>
      <c r="F21" s="53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0</v>
      </c>
      <c r="D26" s="52">
        <f>+C26-C21</f>
        <v>0</v>
      </c>
      <c r="E26" s="52">
        <f>+D26*1000/5/3600</f>
        <v>0</v>
      </c>
      <c r="F26" s="53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16 D21 D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44350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287530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290002</v>
      </c>
      <c r="D16" s="52">
        <f>+C16-C8</f>
        <v>2472</v>
      </c>
      <c r="E16" s="52">
        <f>+D16*1000/14/3600</f>
        <v>49.047619047619051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290828</v>
      </c>
      <c r="D21" s="52">
        <f>+C21-C16</f>
        <v>826</v>
      </c>
      <c r="E21" s="52">
        <f>+D21*1000/5/3600</f>
        <v>45.888888888888886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291376</v>
      </c>
      <c r="D26" s="52">
        <f>+C26-C21</f>
        <v>548</v>
      </c>
      <c r="E26" s="52">
        <f>+D26*1000/5/3600</f>
        <v>30.444444444444443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44351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291376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292265</v>
      </c>
      <c r="D16" s="52">
        <f>+C16-C8</f>
        <v>889</v>
      </c>
      <c r="E16" s="52">
        <f>+D16*1000/14/3600</f>
        <v>17.638888888888889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 t="s">
        <v>39</v>
      </c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293041</v>
      </c>
      <c r="D21" s="52">
        <f>+C21-C16</f>
        <v>776</v>
      </c>
      <c r="E21" s="52">
        <f>+D21*1000/5/3600</f>
        <v>43.111111111111114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294054</v>
      </c>
      <c r="D26" s="52">
        <f>+C26-C21</f>
        <v>1013</v>
      </c>
      <c r="E26" s="52">
        <f>+D26*1000/5/3600</f>
        <v>56.277777777777779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7" zoomScale="85" zoomScaleNormal="85" zoomScalePageLayoutView="70" workbookViewId="0">
      <selection activeCell="G8" sqref="G8:H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44352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294054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296774</v>
      </c>
      <c r="D16" s="52">
        <f>+C16-C8</f>
        <v>2720</v>
      </c>
      <c r="E16" s="52">
        <f>+D16*1000/14/3600</f>
        <v>53.968253968253968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297804</v>
      </c>
      <c r="D21" s="52">
        <f>+C21-C16</f>
        <v>1030</v>
      </c>
      <c r="E21" s="52">
        <f>+D21*1000/5/3600</f>
        <v>57.222222222222221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 t="s">
        <v>41</v>
      </c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298656</v>
      </c>
      <c r="D26" s="52">
        <f>+C26-C21</f>
        <v>852</v>
      </c>
      <c r="E26" s="52">
        <f>+D26*1000/5/3600</f>
        <v>47.333333333333336</v>
      </c>
      <c r="F26" s="53" t="s">
        <v>0</v>
      </c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44353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298656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301563</v>
      </c>
      <c r="D16" s="52">
        <f>+C16-C8</f>
        <v>2907</v>
      </c>
      <c r="E16" s="52">
        <f>+D16*1000/14/3600</f>
        <v>57.678571428571423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302529</v>
      </c>
      <c r="D21" s="52">
        <f>+C21-C16</f>
        <v>966</v>
      </c>
      <c r="E21" s="52">
        <f>+D21*1000/5/3600</f>
        <v>53.666666666666664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303403</v>
      </c>
      <c r="D26" s="52">
        <f>+C26-C21</f>
        <v>874</v>
      </c>
      <c r="E26" s="52">
        <f>+D26*1000/5/3600</f>
        <v>48.555555555555557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3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44354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303403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305749</v>
      </c>
      <c r="D16" s="52">
        <f>+C16-C8</f>
        <v>2346</v>
      </c>
      <c r="E16" s="52">
        <f>+D16*1000/14/3600</f>
        <v>46.547619047619051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306387</v>
      </c>
      <c r="D21" s="52">
        <f>+C21-C16</f>
        <v>638</v>
      </c>
      <c r="E21" s="52">
        <f>+D21*1000/5/3600</f>
        <v>35.444444444444443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 t="s">
        <v>42</v>
      </c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306960</v>
      </c>
      <c r="D26" s="52">
        <f>+C26-C21</f>
        <v>573</v>
      </c>
      <c r="E26" s="52">
        <f>+D26*1000/5/3600</f>
        <v>31.833333333333332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44355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306960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309106</v>
      </c>
      <c r="D16" s="52">
        <f>+C16-C8</f>
        <v>2146</v>
      </c>
      <c r="E16" s="52">
        <f>+D16*1000/14/3600</f>
        <v>42.579365079365083</v>
      </c>
      <c r="F16" s="53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309904</v>
      </c>
      <c r="D21" s="52">
        <f>+C21-C16</f>
        <v>798</v>
      </c>
      <c r="E21" s="52">
        <f>+D21*1000/5/3600</f>
        <v>44.333333333333336</v>
      </c>
      <c r="F21" s="53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310691</v>
      </c>
      <c r="D26" s="52">
        <f>+C26-C21</f>
        <v>787</v>
      </c>
      <c r="E26" s="52">
        <f>+D26*1000/5/3600</f>
        <v>43.722222222222221</v>
      </c>
      <c r="F26" s="53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AACC38C5-887C-4652-ADD4-000668B6A99F}"/>
</file>

<file path=customXml/itemProps2.xml><?xml version="1.0" encoding="utf-8"?>
<ds:datastoreItem xmlns:ds="http://schemas.openxmlformats.org/officeDocument/2006/customXml" ds:itemID="{D81FBFC7-DA20-4F72-A36C-C7FDB997D4FF}"/>
</file>

<file path=customXml/itemProps3.xml><?xml version="1.0" encoding="utf-8"?>
<ds:datastoreItem xmlns:ds="http://schemas.openxmlformats.org/officeDocument/2006/customXml" ds:itemID="{0634DD6B-6A8A-42D8-B7BD-1956DB94D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2022-06-21T00:01:49Z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