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omments25.xml" ContentType="application/vnd.openxmlformats-officedocument.spreadsheetml.comments+xml"/>
  <Override PartName="/xl/drawings/drawing26.xml" ContentType="application/vnd.openxmlformats-officedocument.drawing+xml"/>
  <Override PartName="/xl/comments26.xml" ContentType="application/vnd.openxmlformats-officedocument.spreadsheetml.comments+xml"/>
  <Override PartName="/xl/drawings/drawing27.xml" ContentType="application/vnd.openxmlformats-officedocument.drawing+xml"/>
  <Override PartName="/xl/comments27.xml" ContentType="application/vnd.openxmlformats-officedocument.spreadsheetml.comments+xml"/>
  <Override PartName="/xl/drawings/drawing28.xml" ContentType="application/vnd.openxmlformats-officedocument.drawing+xml"/>
  <Override PartName="/xl/comments28.xml" ContentType="application/vnd.openxmlformats-officedocument.spreadsheetml.comments+xml"/>
  <Override PartName="/xl/drawings/drawing29.xml" ContentType="application/vnd.openxmlformats-officedocument.drawing+xml"/>
  <Override PartName="/xl/comments29.xml" ContentType="application/vnd.openxmlformats-officedocument.spreadsheetml.comments+xml"/>
  <Override PartName="/xl/drawings/drawing30.xml" ContentType="application/vnd.openxmlformats-officedocument.drawing+xml"/>
  <Override PartName="/xl/comments30.xml" ContentType="application/vnd.openxmlformats-officedocument.spreadsheetml.comments+xml"/>
  <Override PartName="/xl/drawings/drawing31.xml" ContentType="application/vnd.openxmlformats-officedocument.drawing+xml"/>
  <Override PartName="/xl/comments3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6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Hcast024\OneDrive - Codelco\Escritorio\Informe Anual CDE\Anexos\Anexo 3_Informes Medición Flujómetro\1 Abril 2021\"/>
    </mc:Choice>
  </mc:AlternateContent>
  <xr:revisionPtr revIDLastSave="0" documentId="11_2A1ED6BA0E0F99626C0B2631CE95565C714E1374" xr6:coauthVersionLast="47" xr6:coauthVersionMax="47" xr10:uidLastSave="{00000000-0000-0000-0000-000000000000}"/>
  <bookViews>
    <workbookView showHorizontalScroll="0" showVerticalScroll="0" showSheetTabs="0" xWindow="0" yWindow="0" windowWidth="19200" windowHeight="6920" xr2:uid="{00000000-000D-0000-FFFF-FFFF00000000}"/>
  </bookViews>
  <sheets>
    <sheet name="Resumen" sheetId="40" r:id="rId1"/>
    <sheet name="Día 1" sheetId="7" r:id="rId2"/>
    <sheet name="Día 2" sheetId="8" r:id="rId3"/>
    <sheet name="Día 3" sheetId="9" r:id="rId4"/>
    <sheet name="Día 4" sheetId="10" r:id="rId5"/>
    <sheet name="Día 5" sheetId="11" r:id="rId6"/>
    <sheet name="DÍa 6" sheetId="12" r:id="rId7"/>
    <sheet name="Día 7" sheetId="13" r:id="rId8"/>
    <sheet name="Día 8" sheetId="14" r:id="rId9"/>
    <sheet name="Día 9" sheetId="15" r:id="rId10"/>
    <sheet name="Día 10" sheetId="16" r:id="rId11"/>
    <sheet name="Día 11" sheetId="17" r:id="rId12"/>
    <sheet name="Día 12" sheetId="18" r:id="rId13"/>
    <sheet name="Día 13" sheetId="19" r:id="rId14"/>
    <sheet name="Día 14" sheetId="20" r:id="rId15"/>
    <sheet name="Día 15" sheetId="21" r:id="rId16"/>
    <sheet name="Día 16" sheetId="22" r:id="rId17"/>
    <sheet name="Día 17" sheetId="23" r:id="rId18"/>
    <sheet name="Día 18" sheetId="24" r:id="rId19"/>
    <sheet name="Día 19" sheetId="25" r:id="rId20"/>
    <sheet name="Día 20" sheetId="26" r:id="rId21"/>
    <sheet name="Día 21" sheetId="27" r:id="rId22"/>
    <sheet name="Día 22" sheetId="28" r:id="rId23"/>
    <sheet name="Día 23" sheetId="29" r:id="rId24"/>
    <sheet name="Día 24" sheetId="30" r:id="rId25"/>
    <sheet name="Día 25" sheetId="31" r:id="rId26"/>
    <sheet name="Día 26" sheetId="32" r:id="rId27"/>
    <sheet name="Día 27" sheetId="33" r:id="rId28"/>
    <sheet name="Día 28" sheetId="34" r:id="rId29"/>
    <sheet name="Día 29" sheetId="35" r:id="rId30"/>
    <sheet name="Día 30" sheetId="36" r:id="rId31"/>
    <sheet name="Día 31" sheetId="37" r:id="rId32"/>
  </sheets>
  <definedNames>
    <definedName name="_xlnm.Print_Area" localSheetId="1">'Día 1'!$B$1:$O$43</definedName>
    <definedName name="_xlnm.Print_Area" localSheetId="10">'Día 10'!$B$1:$O$43</definedName>
    <definedName name="_xlnm.Print_Area" localSheetId="11">'Día 11'!$B$1:$O$43</definedName>
    <definedName name="_xlnm.Print_Area" localSheetId="12">'Día 12'!$B$1:$O$43</definedName>
    <definedName name="_xlnm.Print_Area" localSheetId="13">'Día 13'!$B$1:$O$43</definedName>
    <definedName name="_xlnm.Print_Area" localSheetId="14">'Día 14'!$B$1:$O$43</definedName>
    <definedName name="_xlnm.Print_Area" localSheetId="15">'Día 15'!$B$1:$O$43</definedName>
    <definedName name="_xlnm.Print_Area" localSheetId="16">'Día 16'!$B$1:$O$43</definedName>
    <definedName name="_xlnm.Print_Area" localSheetId="17">'Día 17'!$B$1:$O$43</definedName>
    <definedName name="_xlnm.Print_Area" localSheetId="18">'Día 18'!$B$1:$O$43</definedName>
    <definedName name="_xlnm.Print_Area" localSheetId="19">'Día 19'!$B$1:$O$43</definedName>
    <definedName name="_xlnm.Print_Area" localSheetId="2">'Día 2'!$B$1:$O$43</definedName>
    <definedName name="_xlnm.Print_Area" localSheetId="20">'Día 20'!$B$1:$O$43</definedName>
    <definedName name="_xlnm.Print_Area" localSheetId="21">'Día 21'!$B$1:$O$43</definedName>
    <definedName name="_xlnm.Print_Area" localSheetId="22">'Día 22'!$B$1:$O$43</definedName>
    <definedName name="_xlnm.Print_Area" localSheetId="23">'Día 23'!$B$1:$O$43</definedName>
    <definedName name="_xlnm.Print_Area" localSheetId="24">'Día 24'!$B$1:$O$43</definedName>
    <definedName name="_xlnm.Print_Area" localSheetId="25">'Día 25'!$B$1:$O$43</definedName>
    <definedName name="_xlnm.Print_Area" localSheetId="26">'Día 26'!$B$1:$O$43</definedName>
    <definedName name="_xlnm.Print_Area" localSheetId="27">'Día 27'!$B$1:$O$43</definedName>
    <definedName name="_xlnm.Print_Area" localSheetId="28">'Día 28'!$B$1:$O$43</definedName>
    <definedName name="_xlnm.Print_Area" localSheetId="29">'Día 29'!$B$1:$O$43</definedName>
    <definedName name="_xlnm.Print_Area" localSheetId="3">'Día 3'!$B$1:$O$43</definedName>
    <definedName name="_xlnm.Print_Area" localSheetId="30">'Día 30'!$B$1:$O$43</definedName>
    <definedName name="_xlnm.Print_Area" localSheetId="31">'Día 31'!$B$1:$O$43</definedName>
    <definedName name="_xlnm.Print_Area" localSheetId="4">'Día 4'!$B$1:$O$43</definedName>
    <definedName name="_xlnm.Print_Area" localSheetId="5">'Día 5'!$B$1:$O$43</definedName>
    <definedName name="_xlnm.Print_Area" localSheetId="6">'DÍa 6'!$B$1:$O$43</definedName>
    <definedName name="_xlnm.Print_Area" localSheetId="7">'Día 7'!$B$1:$O$43</definedName>
    <definedName name="_xlnm.Print_Area" localSheetId="8">'Día 8'!$B$1:$O$43</definedName>
    <definedName name="_xlnm.Print_Area" localSheetId="9">'Día 9'!$B$1:$O$43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40" l="1"/>
  <c r="D21" i="12" l="1"/>
  <c r="E21" i="12" s="1"/>
  <c r="E24" i="40"/>
  <c r="E23" i="40"/>
  <c r="E36" i="40"/>
  <c r="E35" i="40"/>
  <c r="E34" i="40"/>
  <c r="E33" i="40"/>
  <c r="E32" i="40"/>
  <c r="E31" i="40"/>
  <c r="E30" i="40"/>
  <c r="E29" i="40"/>
  <c r="E28" i="40"/>
  <c r="E27" i="40"/>
  <c r="E26" i="40"/>
  <c r="E25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E8" i="40"/>
  <c r="F10" i="40" l="1"/>
  <c r="F26" i="40"/>
  <c r="G26" i="40" s="1"/>
  <c r="F16" i="40"/>
  <c r="G16" i="40" s="1"/>
  <c r="F30" i="40"/>
  <c r="G30" i="40" s="1"/>
  <c r="F11" i="40"/>
  <c r="F34" i="40"/>
  <c r="G34" i="40" s="1"/>
  <c r="F12" i="40"/>
  <c r="G12" i="40" s="1"/>
  <c r="G10" i="40"/>
  <c r="F14" i="40"/>
  <c r="G14" i="40" s="1"/>
  <c r="F18" i="40"/>
  <c r="G18" i="40" s="1"/>
  <c r="F22" i="40"/>
  <c r="G22" i="40" s="1"/>
  <c r="F28" i="40"/>
  <c r="G28" i="40" s="1"/>
  <c r="F32" i="40"/>
  <c r="G32" i="40" s="1"/>
  <c r="F36" i="40"/>
  <c r="G36" i="40" s="1"/>
  <c r="F9" i="40"/>
  <c r="G9" i="40" s="1"/>
  <c r="F13" i="40"/>
  <c r="G13" i="40" s="1"/>
  <c r="F17" i="40"/>
  <c r="G17" i="40" s="1"/>
  <c r="F21" i="40"/>
  <c r="G21" i="40" s="1"/>
  <c r="F27" i="40"/>
  <c r="G27" i="40" s="1"/>
  <c r="F31" i="40"/>
  <c r="G31" i="40" s="1"/>
  <c r="F35" i="40"/>
  <c r="G35" i="40" s="1"/>
  <c r="G11" i="40"/>
  <c r="F15" i="40"/>
  <c r="G15" i="40" s="1"/>
  <c r="F19" i="40"/>
  <c r="G19" i="40" s="1"/>
  <c r="F29" i="40"/>
  <c r="G29" i="40" s="1"/>
  <c r="F33" i="40"/>
  <c r="G33" i="40" s="1"/>
  <c r="F20" i="40"/>
  <c r="G20" i="40" s="1"/>
  <c r="F23" i="40"/>
  <c r="G23" i="40" s="1"/>
  <c r="F24" i="40"/>
  <c r="G24" i="40" s="1"/>
  <c r="F37" i="40"/>
  <c r="G37" i="40" s="1"/>
  <c r="F25" i="40"/>
  <c r="G25" i="40" s="1"/>
  <c r="D26" i="14"/>
  <c r="D26" i="13"/>
  <c r="D26" i="12"/>
  <c r="D26" i="15"/>
  <c r="D26" i="17"/>
  <c r="D26" i="18"/>
  <c r="D26" i="19"/>
  <c r="D26" i="22"/>
  <c r="F41" i="40" l="1"/>
  <c r="D26" i="21"/>
  <c r="D26" i="20"/>
  <c r="D16" i="7" l="1"/>
  <c r="E16" i="7" s="1"/>
  <c r="C8" i="37"/>
  <c r="D16" i="37" s="1"/>
  <c r="E16" i="37" s="1"/>
  <c r="C8" i="36"/>
  <c r="D16" i="36" s="1"/>
  <c r="E16" i="36" s="1"/>
  <c r="C8" i="35"/>
  <c r="D16" i="35" s="1"/>
  <c r="E16" i="35" s="1"/>
  <c r="C8" i="34"/>
  <c r="D16" i="34" s="1"/>
  <c r="E16" i="34" s="1"/>
  <c r="D16" i="33"/>
  <c r="E16" i="33" s="1"/>
  <c r="C8" i="32"/>
  <c r="D16" i="32" s="1"/>
  <c r="E16" i="32" s="1"/>
  <c r="C8" i="31"/>
  <c r="D16" i="31" s="1"/>
  <c r="E16" i="31" s="1"/>
  <c r="C8" i="30"/>
  <c r="C8" i="29"/>
  <c r="D16" i="29" s="1"/>
  <c r="E16" i="29" s="1"/>
  <c r="C8" i="28"/>
  <c r="D16" i="28" s="1"/>
  <c r="E16" i="28" s="1"/>
  <c r="C8" i="27"/>
  <c r="D16" i="27" s="1"/>
  <c r="E16" i="27" s="1"/>
  <c r="C8" i="26"/>
  <c r="D16" i="26" s="1"/>
  <c r="E16" i="26" s="1"/>
  <c r="C8" i="25"/>
  <c r="C8" i="24"/>
  <c r="D16" i="24" s="1"/>
  <c r="E16" i="24" s="1"/>
  <c r="C8" i="23"/>
  <c r="D16" i="23" s="1"/>
  <c r="E16" i="23" s="1"/>
  <c r="C8" i="22"/>
  <c r="C8" i="21"/>
  <c r="C8" i="20"/>
  <c r="D16" i="20" s="1"/>
  <c r="E16" i="20" s="1"/>
  <c r="C8" i="19"/>
  <c r="D16" i="19" s="1"/>
  <c r="E16" i="19" s="1"/>
  <c r="C8" i="18"/>
  <c r="D16" i="18" s="1"/>
  <c r="E16" i="18" s="1"/>
  <c r="C8" i="17"/>
  <c r="C8" i="16"/>
  <c r="C8" i="15"/>
  <c r="D16" i="15" s="1"/>
  <c r="E16" i="15" s="1"/>
  <c r="C8" i="14"/>
  <c r="C8" i="13"/>
  <c r="D16" i="13" s="1"/>
  <c r="E16" i="13" s="1"/>
  <c r="C8" i="12"/>
  <c r="C8" i="11"/>
  <c r="D16" i="11" s="1"/>
  <c r="E16" i="11" s="1"/>
  <c r="C8" i="10"/>
  <c r="D16" i="10" s="1"/>
  <c r="E16" i="10" s="1"/>
  <c r="D16" i="16"/>
  <c r="E16" i="16" s="1"/>
  <c r="D10" i="14"/>
  <c r="E10" i="14" s="1"/>
  <c r="D16" i="30"/>
  <c r="E16" i="30" s="1"/>
  <c r="D21" i="7"/>
  <c r="E21" i="7" s="1"/>
  <c r="D26" i="9"/>
  <c r="E26" i="9" s="1"/>
  <c r="C8" i="9"/>
  <c r="D26" i="8"/>
  <c r="E26" i="8" s="1"/>
  <c r="C8" i="8"/>
  <c r="D16" i="8" s="1"/>
  <c r="E16" i="8" s="1"/>
  <c r="D26" i="7"/>
  <c r="E26" i="7" s="1"/>
  <c r="D26" i="23"/>
  <c r="E26" i="23" s="1"/>
  <c r="D26" i="37"/>
  <c r="E26" i="37" s="1"/>
  <c r="D26" i="36"/>
  <c r="E26" i="36" s="1"/>
  <c r="D26" i="35"/>
  <c r="E26" i="35" s="1"/>
  <c r="D26" i="34"/>
  <c r="E26" i="34" s="1"/>
  <c r="D26" i="33"/>
  <c r="E26" i="33" s="1"/>
  <c r="D26" i="32"/>
  <c r="E26" i="32" s="1"/>
  <c r="D26" i="31"/>
  <c r="E26" i="31" s="1"/>
  <c r="D26" i="30"/>
  <c r="E26" i="30" s="1"/>
  <c r="D26" i="29"/>
  <c r="E26" i="29" s="1"/>
  <c r="D26" i="28"/>
  <c r="E26" i="28" s="1"/>
  <c r="D26" i="27"/>
  <c r="E26" i="27" s="1"/>
  <c r="D26" i="26"/>
  <c r="E26" i="26" s="1"/>
  <c r="D26" i="25"/>
  <c r="E26" i="25" s="1"/>
  <c r="D26" i="24"/>
  <c r="E26" i="24" s="1"/>
  <c r="D24" i="7"/>
  <c r="E24" i="7" s="1"/>
  <c r="D32" i="37"/>
  <c r="E32" i="37" s="1"/>
  <c r="D31" i="37"/>
  <c r="E31" i="37" s="1"/>
  <c r="D30" i="37"/>
  <c r="E30" i="37" s="1"/>
  <c r="D29" i="37"/>
  <c r="E29" i="37" s="1"/>
  <c r="D28" i="37"/>
  <c r="E28" i="37" s="1"/>
  <c r="D27" i="37"/>
  <c r="E27" i="37" s="1"/>
  <c r="D25" i="37"/>
  <c r="E25" i="37" s="1"/>
  <c r="D24" i="37"/>
  <c r="E24" i="37" s="1"/>
  <c r="D23" i="37"/>
  <c r="E23" i="37" s="1"/>
  <c r="D22" i="37"/>
  <c r="E22" i="37" s="1"/>
  <c r="D21" i="37"/>
  <c r="E21" i="37" s="1"/>
  <c r="D20" i="37"/>
  <c r="E20" i="37" s="1"/>
  <c r="D19" i="37"/>
  <c r="E19" i="37" s="1"/>
  <c r="D18" i="37"/>
  <c r="E18" i="37" s="1"/>
  <c r="D17" i="37"/>
  <c r="E17" i="37" s="1"/>
  <c r="D15" i="37"/>
  <c r="E15" i="37" s="1"/>
  <c r="D14" i="37"/>
  <c r="E14" i="37" s="1"/>
  <c r="D13" i="37"/>
  <c r="E13" i="37" s="1"/>
  <c r="D12" i="37"/>
  <c r="E12" i="37" s="1"/>
  <c r="D11" i="37"/>
  <c r="E11" i="37" s="1"/>
  <c r="D10" i="37"/>
  <c r="E10" i="37" s="1"/>
  <c r="D32" i="36"/>
  <c r="E32" i="36" s="1"/>
  <c r="D31" i="36"/>
  <c r="E31" i="36" s="1"/>
  <c r="D30" i="36"/>
  <c r="E30" i="36" s="1"/>
  <c r="D29" i="36"/>
  <c r="E29" i="36" s="1"/>
  <c r="D28" i="36"/>
  <c r="E28" i="36" s="1"/>
  <c r="D27" i="36"/>
  <c r="E27" i="36" s="1"/>
  <c r="D25" i="36"/>
  <c r="E25" i="36" s="1"/>
  <c r="D24" i="36"/>
  <c r="E24" i="36" s="1"/>
  <c r="D23" i="36"/>
  <c r="E23" i="36" s="1"/>
  <c r="D22" i="36"/>
  <c r="E22" i="36" s="1"/>
  <c r="D21" i="36"/>
  <c r="E21" i="36" s="1"/>
  <c r="D20" i="36"/>
  <c r="E20" i="36" s="1"/>
  <c r="D19" i="36"/>
  <c r="E19" i="36" s="1"/>
  <c r="D18" i="36"/>
  <c r="E18" i="36" s="1"/>
  <c r="D15" i="36"/>
  <c r="E15" i="36" s="1"/>
  <c r="D14" i="36"/>
  <c r="E14" i="36" s="1"/>
  <c r="D13" i="36"/>
  <c r="E13" i="36" s="1"/>
  <c r="D12" i="36"/>
  <c r="E12" i="36" s="1"/>
  <c r="D11" i="36"/>
  <c r="E11" i="36" s="1"/>
  <c r="D10" i="36"/>
  <c r="E10" i="36" s="1"/>
  <c r="D32" i="35"/>
  <c r="E32" i="35" s="1"/>
  <c r="D31" i="35"/>
  <c r="E31" i="35" s="1"/>
  <c r="D30" i="35"/>
  <c r="E30" i="35" s="1"/>
  <c r="D29" i="35"/>
  <c r="E29" i="35" s="1"/>
  <c r="D28" i="35"/>
  <c r="E28" i="35" s="1"/>
  <c r="D25" i="35"/>
  <c r="E25" i="35" s="1"/>
  <c r="D24" i="35"/>
  <c r="E24" i="35" s="1"/>
  <c r="D23" i="35"/>
  <c r="E23" i="35" s="1"/>
  <c r="D21" i="35"/>
  <c r="E21" i="35" s="1"/>
  <c r="D20" i="35"/>
  <c r="E20" i="35" s="1"/>
  <c r="D19" i="35"/>
  <c r="E19" i="35" s="1"/>
  <c r="D18" i="35"/>
  <c r="E18" i="35" s="1"/>
  <c r="D15" i="35"/>
  <c r="E15" i="35" s="1"/>
  <c r="D14" i="35"/>
  <c r="E14" i="35" s="1"/>
  <c r="D13" i="35"/>
  <c r="E13" i="35" s="1"/>
  <c r="D12" i="35"/>
  <c r="E12" i="35" s="1"/>
  <c r="D11" i="35"/>
  <c r="E11" i="35" s="1"/>
  <c r="D10" i="35"/>
  <c r="E10" i="35" s="1"/>
  <c r="D32" i="34"/>
  <c r="E32" i="34" s="1"/>
  <c r="D31" i="34"/>
  <c r="E31" i="34" s="1"/>
  <c r="D30" i="34"/>
  <c r="E30" i="34" s="1"/>
  <c r="D29" i="34"/>
  <c r="E29" i="34" s="1"/>
  <c r="D28" i="34"/>
  <c r="E28" i="34" s="1"/>
  <c r="D25" i="34"/>
  <c r="E25" i="34" s="1"/>
  <c r="D24" i="34"/>
  <c r="E24" i="34" s="1"/>
  <c r="D23" i="34"/>
  <c r="E23" i="34" s="1"/>
  <c r="D21" i="34"/>
  <c r="E21" i="34" s="1"/>
  <c r="D20" i="34"/>
  <c r="E20" i="34" s="1"/>
  <c r="D19" i="34"/>
  <c r="E19" i="34" s="1"/>
  <c r="D18" i="34"/>
  <c r="E18" i="34" s="1"/>
  <c r="D15" i="34"/>
  <c r="E15" i="34" s="1"/>
  <c r="D14" i="34"/>
  <c r="E14" i="34" s="1"/>
  <c r="D13" i="34"/>
  <c r="E13" i="34" s="1"/>
  <c r="D12" i="34"/>
  <c r="E12" i="34" s="1"/>
  <c r="D11" i="34"/>
  <c r="E11" i="34" s="1"/>
  <c r="D10" i="34"/>
  <c r="E10" i="34" s="1"/>
  <c r="D32" i="33"/>
  <c r="E32" i="33" s="1"/>
  <c r="D31" i="33"/>
  <c r="E31" i="33" s="1"/>
  <c r="D30" i="33"/>
  <c r="E30" i="33" s="1"/>
  <c r="D29" i="33"/>
  <c r="E29" i="33" s="1"/>
  <c r="D28" i="33"/>
  <c r="E28" i="33" s="1"/>
  <c r="D25" i="33"/>
  <c r="E25" i="33" s="1"/>
  <c r="D24" i="33"/>
  <c r="E24" i="33" s="1"/>
  <c r="D23" i="33"/>
  <c r="E23" i="33" s="1"/>
  <c r="D21" i="33"/>
  <c r="E21" i="33" s="1"/>
  <c r="D20" i="33"/>
  <c r="E20" i="33" s="1"/>
  <c r="D19" i="33"/>
  <c r="E19" i="33" s="1"/>
  <c r="D18" i="33"/>
  <c r="E18" i="33" s="1"/>
  <c r="D15" i="33"/>
  <c r="E15" i="33" s="1"/>
  <c r="D14" i="33"/>
  <c r="E14" i="33" s="1"/>
  <c r="D13" i="33"/>
  <c r="E13" i="33" s="1"/>
  <c r="D12" i="33"/>
  <c r="E12" i="33" s="1"/>
  <c r="D11" i="33"/>
  <c r="E11" i="33" s="1"/>
  <c r="D10" i="33"/>
  <c r="E10" i="33" s="1"/>
  <c r="D32" i="32"/>
  <c r="E32" i="32" s="1"/>
  <c r="D31" i="32"/>
  <c r="E31" i="32" s="1"/>
  <c r="D30" i="32"/>
  <c r="E30" i="32" s="1"/>
  <c r="D29" i="32"/>
  <c r="E29" i="32" s="1"/>
  <c r="D28" i="32"/>
  <c r="E28" i="32" s="1"/>
  <c r="D25" i="32"/>
  <c r="E25" i="32" s="1"/>
  <c r="D24" i="32"/>
  <c r="E24" i="32" s="1"/>
  <c r="D23" i="32"/>
  <c r="E23" i="32" s="1"/>
  <c r="D21" i="32"/>
  <c r="E21" i="32" s="1"/>
  <c r="D20" i="32"/>
  <c r="E20" i="32" s="1"/>
  <c r="D19" i="32"/>
  <c r="E19" i="32" s="1"/>
  <c r="D18" i="32"/>
  <c r="E18" i="32" s="1"/>
  <c r="D15" i="32"/>
  <c r="E15" i="32" s="1"/>
  <c r="D14" i="32"/>
  <c r="E14" i="32" s="1"/>
  <c r="D13" i="32"/>
  <c r="E13" i="32" s="1"/>
  <c r="D12" i="32"/>
  <c r="E12" i="32" s="1"/>
  <c r="D11" i="32"/>
  <c r="E11" i="32" s="1"/>
  <c r="D10" i="32"/>
  <c r="E10" i="32" s="1"/>
  <c r="D32" i="31"/>
  <c r="E32" i="31" s="1"/>
  <c r="D31" i="31"/>
  <c r="E31" i="31" s="1"/>
  <c r="D30" i="31"/>
  <c r="E30" i="31" s="1"/>
  <c r="D29" i="31"/>
  <c r="E29" i="31" s="1"/>
  <c r="D28" i="31"/>
  <c r="E28" i="31" s="1"/>
  <c r="D25" i="31"/>
  <c r="E25" i="31" s="1"/>
  <c r="D24" i="31"/>
  <c r="E24" i="31" s="1"/>
  <c r="D23" i="31"/>
  <c r="E23" i="31" s="1"/>
  <c r="D21" i="31"/>
  <c r="E21" i="31" s="1"/>
  <c r="D20" i="31"/>
  <c r="E20" i="31" s="1"/>
  <c r="D19" i="31"/>
  <c r="E19" i="31" s="1"/>
  <c r="D18" i="31"/>
  <c r="E18" i="31" s="1"/>
  <c r="D15" i="31"/>
  <c r="E15" i="31" s="1"/>
  <c r="D14" i="31"/>
  <c r="E14" i="31" s="1"/>
  <c r="D13" i="31"/>
  <c r="E13" i="31" s="1"/>
  <c r="D12" i="31"/>
  <c r="E12" i="31" s="1"/>
  <c r="D11" i="31"/>
  <c r="E11" i="31" s="1"/>
  <c r="D10" i="31"/>
  <c r="E10" i="31" s="1"/>
  <c r="D32" i="30"/>
  <c r="E32" i="30" s="1"/>
  <c r="D31" i="30"/>
  <c r="E31" i="30" s="1"/>
  <c r="D30" i="30"/>
  <c r="E30" i="30" s="1"/>
  <c r="D29" i="30"/>
  <c r="E29" i="30" s="1"/>
  <c r="D28" i="30"/>
  <c r="E27" i="30"/>
  <c r="D25" i="30"/>
  <c r="E25" i="30" s="1"/>
  <c r="D24" i="30"/>
  <c r="E24" i="30" s="1"/>
  <c r="D23" i="30"/>
  <c r="E23" i="30" s="1"/>
  <c r="D21" i="30"/>
  <c r="E21" i="30" s="1"/>
  <c r="D20" i="30"/>
  <c r="E20" i="30" s="1"/>
  <c r="D19" i="30"/>
  <c r="E19" i="30" s="1"/>
  <c r="D18" i="30"/>
  <c r="E18" i="30" s="1"/>
  <c r="D15" i="30"/>
  <c r="E15" i="30" s="1"/>
  <c r="D14" i="30"/>
  <c r="E14" i="30" s="1"/>
  <c r="D13" i="30"/>
  <c r="E13" i="30" s="1"/>
  <c r="D12" i="30"/>
  <c r="E12" i="30" s="1"/>
  <c r="D11" i="30"/>
  <c r="E11" i="30" s="1"/>
  <c r="D10" i="30"/>
  <c r="E10" i="30" s="1"/>
  <c r="D32" i="29"/>
  <c r="E32" i="29" s="1"/>
  <c r="D31" i="29"/>
  <c r="E31" i="29" s="1"/>
  <c r="D30" i="29"/>
  <c r="E30" i="29" s="1"/>
  <c r="D29" i="29"/>
  <c r="E29" i="29" s="1"/>
  <c r="D28" i="29"/>
  <c r="E28" i="29" s="1"/>
  <c r="D25" i="29"/>
  <c r="E25" i="29" s="1"/>
  <c r="D24" i="29"/>
  <c r="E24" i="29" s="1"/>
  <c r="D23" i="29"/>
  <c r="E23" i="29" s="1"/>
  <c r="D21" i="29"/>
  <c r="E21" i="29" s="1"/>
  <c r="D20" i="29"/>
  <c r="E20" i="29" s="1"/>
  <c r="D19" i="29"/>
  <c r="E19" i="29" s="1"/>
  <c r="D18" i="29"/>
  <c r="E18" i="29" s="1"/>
  <c r="D15" i="29"/>
  <c r="E15" i="29" s="1"/>
  <c r="D14" i="29"/>
  <c r="E14" i="29" s="1"/>
  <c r="D13" i="29"/>
  <c r="E13" i="29" s="1"/>
  <c r="D12" i="29"/>
  <c r="E12" i="29" s="1"/>
  <c r="D11" i="29"/>
  <c r="E11" i="29" s="1"/>
  <c r="D10" i="29"/>
  <c r="E10" i="29" s="1"/>
  <c r="D32" i="28"/>
  <c r="E32" i="28" s="1"/>
  <c r="D31" i="28"/>
  <c r="E31" i="28" s="1"/>
  <c r="D30" i="28"/>
  <c r="E30" i="28" s="1"/>
  <c r="D29" i="28"/>
  <c r="E29" i="28" s="1"/>
  <c r="D28" i="28"/>
  <c r="E28" i="28" s="1"/>
  <c r="D25" i="28"/>
  <c r="E25" i="28" s="1"/>
  <c r="D24" i="28"/>
  <c r="E24" i="28" s="1"/>
  <c r="D23" i="28"/>
  <c r="E23" i="28" s="1"/>
  <c r="D21" i="28"/>
  <c r="E21" i="28" s="1"/>
  <c r="D20" i="28"/>
  <c r="E20" i="28" s="1"/>
  <c r="D19" i="28"/>
  <c r="E19" i="28" s="1"/>
  <c r="D18" i="28"/>
  <c r="E18" i="28" s="1"/>
  <c r="D15" i="28"/>
  <c r="E15" i="28" s="1"/>
  <c r="D14" i="28"/>
  <c r="E14" i="28" s="1"/>
  <c r="D13" i="28"/>
  <c r="E13" i="28" s="1"/>
  <c r="D12" i="28"/>
  <c r="E12" i="28" s="1"/>
  <c r="D11" i="28"/>
  <c r="E11" i="28" s="1"/>
  <c r="D10" i="28"/>
  <c r="E10" i="28" s="1"/>
  <c r="D32" i="27"/>
  <c r="E32" i="27" s="1"/>
  <c r="D31" i="27"/>
  <c r="E31" i="27" s="1"/>
  <c r="D30" i="27"/>
  <c r="E30" i="27" s="1"/>
  <c r="D29" i="27"/>
  <c r="E29" i="27" s="1"/>
  <c r="D28" i="27"/>
  <c r="E28" i="27" s="1"/>
  <c r="D25" i="27"/>
  <c r="E25" i="27" s="1"/>
  <c r="D24" i="27"/>
  <c r="E24" i="27" s="1"/>
  <c r="D23" i="27"/>
  <c r="E23" i="27" s="1"/>
  <c r="D21" i="27"/>
  <c r="E21" i="27" s="1"/>
  <c r="D20" i="27"/>
  <c r="E20" i="27" s="1"/>
  <c r="D19" i="27"/>
  <c r="E19" i="27" s="1"/>
  <c r="D18" i="27"/>
  <c r="E18" i="27" s="1"/>
  <c r="D15" i="27"/>
  <c r="E15" i="27" s="1"/>
  <c r="D14" i="27"/>
  <c r="E14" i="27" s="1"/>
  <c r="D13" i="27"/>
  <c r="E13" i="27" s="1"/>
  <c r="D12" i="27"/>
  <c r="E12" i="27" s="1"/>
  <c r="D11" i="27"/>
  <c r="E11" i="27" s="1"/>
  <c r="D10" i="27"/>
  <c r="E10" i="27" s="1"/>
  <c r="D32" i="26"/>
  <c r="E32" i="26" s="1"/>
  <c r="D31" i="26"/>
  <c r="E31" i="26" s="1"/>
  <c r="D30" i="26"/>
  <c r="E30" i="26" s="1"/>
  <c r="D29" i="26"/>
  <c r="E29" i="26" s="1"/>
  <c r="D28" i="26"/>
  <c r="E28" i="26" s="1"/>
  <c r="D27" i="26"/>
  <c r="E27" i="26" s="1"/>
  <c r="D25" i="26"/>
  <c r="E25" i="26" s="1"/>
  <c r="D24" i="26"/>
  <c r="E24" i="26" s="1"/>
  <c r="D23" i="26"/>
  <c r="E23" i="26" s="1"/>
  <c r="D21" i="26"/>
  <c r="E21" i="26" s="1"/>
  <c r="D20" i="26"/>
  <c r="E20" i="26" s="1"/>
  <c r="D19" i="26"/>
  <c r="E19" i="26" s="1"/>
  <c r="D18" i="26"/>
  <c r="E18" i="26" s="1"/>
  <c r="D15" i="26"/>
  <c r="E15" i="26" s="1"/>
  <c r="D14" i="26"/>
  <c r="E14" i="26" s="1"/>
  <c r="D13" i="26"/>
  <c r="E13" i="26" s="1"/>
  <c r="D12" i="26"/>
  <c r="E12" i="26" s="1"/>
  <c r="D11" i="26"/>
  <c r="E11" i="26" s="1"/>
  <c r="D10" i="26"/>
  <c r="E10" i="26" s="1"/>
  <c r="D32" i="25"/>
  <c r="E32" i="25" s="1"/>
  <c r="D31" i="25"/>
  <c r="E31" i="25" s="1"/>
  <c r="D30" i="25"/>
  <c r="E30" i="25" s="1"/>
  <c r="D29" i="25"/>
  <c r="E29" i="25" s="1"/>
  <c r="D28" i="25"/>
  <c r="E28" i="25" s="1"/>
  <c r="D25" i="25"/>
  <c r="E25" i="25" s="1"/>
  <c r="D24" i="25"/>
  <c r="E24" i="25" s="1"/>
  <c r="D23" i="25"/>
  <c r="E23" i="25" s="1"/>
  <c r="D21" i="25"/>
  <c r="E21" i="25" s="1"/>
  <c r="D20" i="25"/>
  <c r="E20" i="25" s="1"/>
  <c r="D19" i="25"/>
  <c r="E19" i="25" s="1"/>
  <c r="D18" i="25"/>
  <c r="E17" i="25"/>
  <c r="D16" i="25"/>
  <c r="E16" i="25" s="1"/>
  <c r="D15" i="25"/>
  <c r="E15" i="25" s="1"/>
  <c r="D14" i="25"/>
  <c r="E14" i="25" s="1"/>
  <c r="D13" i="25"/>
  <c r="E13" i="25" s="1"/>
  <c r="D12" i="25"/>
  <c r="E12" i="25" s="1"/>
  <c r="D11" i="25"/>
  <c r="E11" i="25" s="1"/>
  <c r="D10" i="25"/>
  <c r="E10" i="25" s="1"/>
  <c r="D32" i="24"/>
  <c r="E32" i="24" s="1"/>
  <c r="D31" i="24"/>
  <c r="E31" i="24" s="1"/>
  <c r="D30" i="24"/>
  <c r="E30" i="24" s="1"/>
  <c r="D29" i="24"/>
  <c r="E29" i="24" s="1"/>
  <c r="D28" i="24"/>
  <c r="E28" i="24" s="1"/>
  <c r="D25" i="24"/>
  <c r="E25" i="24" s="1"/>
  <c r="D24" i="24"/>
  <c r="E24" i="24" s="1"/>
  <c r="D23" i="24"/>
  <c r="E23" i="24" s="1"/>
  <c r="D21" i="24"/>
  <c r="E21" i="24" s="1"/>
  <c r="D20" i="24"/>
  <c r="E20" i="24" s="1"/>
  <c r="D19" i="24"/>
  <c r="E19" i="24" s="1"/>
  <c r="D18" i="24"/>
  <c r="E18" i="24" s="1"/>
  <c r="D15" i="24"/>
  <c r="E15" i="24" s="1"/>
  <c r="D14" i="24"/>
  <c r="E14" i="24" s="1"/>
  <c r="D13" i="24"/>
  <c r="E13" i="24" s="1"/>
  <c r="D12" i="24"/>
  <c r="E12" i="24" s="1"/>
  <c r="D11" i="24"/>
  <c r="E11" i="24" s="1"/>
  <c r="D10" i="24"/>
  <c r="E10" i="24" s="1"/>
  <c r="D32" i="23"/>
  <c r="E32" i="23" s="1"/>
  <c r="D31" i="23"/>
  <c r="E31" i="23" s="1"/>
  <c r="D30" i="23"/>
  <c r="E30" i="23" s="1"/>
  <c r="D29" i="23"/>
  <c r="E29" i="23" s="1"/>
  <c r="D28" i="23"/>
  <c r="E28" i="23" s="1"/>
  <c r="D25" i="23"/>
  <c r="E25" i="23" s="1"/>
  <c r="D24" i="23"/>
  <c r="E24" i="23" s="1"/>
  <c r="D23" i="23"/>
  <c r="E23" i="23" s="1"/>
  <c r="D21" i="23"/>
  <c r="E21" i="23" s="1"/>
  <c r="D20" i="23"/>
  <c r="E20" i="23" s="1"/>
  <c r="D19" i="23"/>
  <c r="E19" i="23" s="1"/>
  <c r="D18" i="23"/>
  <c r="E18" i="23" s="1"/>
  <c r="D15" i="23"/>
  <c r="E15" i="23" s="1"/>
  <c r="D14" i="23"/>
  <c r="E14" i="23" s="1"/>
  <c r="D13" i="23"/>
  <c r="E13" i="23" s="1"/>
  <c r="D12" i="23"/>
  <c r="E12" i="23" s="1"/>
  <c r="D11" i="23"/>
  <c r="E11" i="23" s="1"/>
  <c r="D10" i="23"/>
  <c r="E10" i="23" s="1"/>
  <c r="D32" i="22"/>
  <c r="E32" i="22" s="1"/>
  <c r="D31" i="22"/>
  <c r="E31" i="22" s="1"/>
  <c r="D30" i="22"/>
  <c r="E30" i="22" s="1"/>
  <c r="D29" i="22"/>
  <c r="E29" i="22" s="1"/>
  <c r="D28" i="22"/>
  <c r="E28" i="22" s="1"/>
  <c r="E26" i="22"/>
  <c r="D25" i="22"/>
  <c r="E25" i="22" s="1"/>
  <c r="D24" i="22"/>
  <c r="E24" i="22" s="1"/>
  <c r="D23" i="22"/>
  <c r="E23" i="22" s="1"/>
  <c r="D21" i="22"/>
  <c r="E21" i="22" s="1"/>
  <c r="D20" i="22"/>
  <c r="E20" i="22" s="1"/>
  <c r="D19" i="22"/>
  <c r="E19" i="22" s="1"/>
  <c r="D18" i="22"/>
  <c r="E18" i="22" s="1"/>
  <c r="D16" i="22"/>
  <c r="E16" i="22" s="1"/>
  <c r="D15" i="22"/>
  <c r="E15" i="22" s="1"/>
  <c r="D14" i="22"/>
  <c r="E14" i="22" s="1"/>
  <c r="D13" i="22"/>
  <c r="E13" i="22" s="1"/>
  <c r="D12" i="22"/>
  <c r="E12" i="22" s="1"/>
  <c r="D11" i="22"/>
  <c r="E11" i="22" s="1"/>
  <c r="D10" i="22"/>
  <c r="E10" i="22" s="1"/>
  <c r="D32" i="21"/>
  <c r="E32" i="21" s="1"/>
  <c r="D31" i="21"/>
  <c r="E31" i="21" s="1"/>
  <c r="D30" i="21"/>
  <c r="E30" i="21" s="1"/>
  <c r="D29" i="21"/>
  <c r="E29" i="21" s="1"/>
  <c r="D28" i="21"/>
  <c r="E28" i="21" s="1"/>
  <c r="E26" i="21"/>
  <c r="D25" i="21"/>
  <c r="E25" i="21" s="1"/>
  <c r="D24" i="21"/>
  <c r="E24" i="21" s="1"/>
  <c r="D23" i="21"/>
  <c r="E23" i="21" s="1"/>
  <c r="D21" i="21"/>
  <c r="E21" i="21" s="1"/>
  <c r="D20" i="21"/>
  <c r="E20" i="21" s="1"/>
  <c r="D19" i="21"/>
  <c r="E19" i="21" s="1"/>
  <c r="D18" i="21"/>
  <c r="E18" i="21" s="1"/>
  <c r="D16" i="21"/>
  <c r="E16" i="21" s="1"/>
  <c r="D15" i="21"/>
  <c r="E15" i="21" s="1"/>
  <c r="D14" i="21"/>
  <c r="E14" i="21" s="1"/>
  <c r="D13" i="21"/>
  <c r="E13" i="21" s="1"/>
  <c r="D12" i="21"/>
  <c r="E12" i="21" s="1"/>
  <c r="D11" i="21"/>
  <c r="E11" i="21" s="1"/>
  <c r="D10" i="21"/>
  <c r="E10" i="21" s="1"/>
  <c r="D32" i="20"/>
  <c r="E32" i="20" s="1"/>
  <c r="D31" i="20"/>
  <c r="E31" i="20" s="1"/>
  <c r="D30" i="20"/>
  <c r="E30" i="20" s="1"/>
  <c r="D29" i="20"/>
  <c r="E29" i="20" s="1"/>
  <c r="D28" i="20"/>
  <c r="E28" i="20" s="1"/>
  <c r="E26" i="20"/>
  <c r="D25" i="20"/>
  <c r="E25" i="20" s="1"/>
  <c r="D24" i="20"/>
  <c r="E24" i="20" s="1"/>
  <c r="D23" i="20"/>
  <c r="E23" i="20" s="1"/>
  <c r="D21" i="20"/>
  <c r="E21" i="20" s="1"/>
  <c r="D20" i="20"/>
  <c r="E20" i="20" s="1"/>
  <c r="D19" i="20"/>
  <c r="E19" i="20" s="1"/>
  <c r="D18" i="20"/>
  <c r="E18" i="20" s="1"/>
  <c r="D15" i="20"/>
  <c r="E15" i="20" s="1"/>
  <c r="D14" i="20"/>
  <c r="E14" i="20" s="1"/>
  <c r="D13" i="20"/>
  <c r="E13" i="20" s="1"/>
  <c r="D12" i="20"/>
  <c r="E12" i="20" s="1"/>
  <c r="D11" i="20"/>
  <c r="E11" i="20" s="1"/>
  <c r="D10" i="20"/>
  <c r="E10" i="20" s="1"/>
  <c r="D32" i="19"/>
  <c r="E32" i="19" s="1"/>
  <c r="D31" i="19"/>
  <c r="E31" i="19" s="1"/>
  <c r="D30" i="19"/>
  <c r="E30" i="19" s="1"/>
  <c r="D29" i="19"/>
  <c r="E29" i="19" s="1"/>
  <c r="D28" i="19"/>
  <c r="E28" i="19" s="1"/>
  <c r="E26" i="19"/>
  <c r="D25" i="19"/>
  <c r="E25" i="19" s="1"/>
  <c r="D24" i="19"/>
  <c r="E24" i="19" s="1"/>
  <c r="D23" i="19"/>
  <c r="E23" i="19" s="1"/>
  <c r="D21" i="19"/>
  <c r="E21" i="19" s="1"/>
  <c r="D20" i="19"/>
  <c r="E20" i="19" s="1"/>
  <c r="D19" i="19"/>
  <c r="E19" i="19" s="1"/>
  <c r="D18" i="19"/>
  <c r="E18" i="19" s="1"/>
  <c r="D15" i="19"/>
  <c r="E15" i="19" s="1"/>
  <c r="D14" i="19"/>
  <c r="E14" i="19" s="1"/>
  <c r="D13" i="19"/>
  <c r="E13" i="19" s="1"/>
  <c r="D12" i="19"/>
  <c r="E12" i="19" s="1"/>
  <c r="D11" i="19"/>
  <c r="E11" i="19" s="1"/>
  <c r="D10" i="19"/>
  <c r="E10" i="19" s="1"/>
  <c r="D32" i="18"/>
  <c r="E32" i="18" s="1"/>
  <c r="D31" i="18"/>
  <c r="E31" i="18" s="1"/>
  <c r="D30" i="18"/>
  <c r="E30" i="18" s="1"/>
  <c r="D29" i="18"/>
  <c r="E29" i="18" s="1"/>
  <c r="D28" i="18"/>
  <c r="E28" i="18" s="1"/>
  <c r="E26" i="18"/>
  <c r="D25" i="18"/>
  <c r="E25" i="18" s="1"/>
  <c r="D24" i="18"/>
  <c r="E24" i="18" s="1"/>
  <c r="D23" i="18"/>
  <c r="E23" i="18" s="1"/>
  <c r="D21" i="18"/>
  <c r="E21" i="18" s="1"/>
  <c r="D20" i="18"/>
  <c r="E20" i="18" s="1"/>
  <c r="D19" i="18"/>
  <c r="E19" i="18" s="1"/>
  <c r="D18" i="18"/>
  <c r="E18" i="18" s="1"/>
  <c r="D15" i="18"/>
  <c r="E15" i="18" s="1"/>
  <c r="D14" i="18"/>
  <c r="E14" i="18" s="1"/>
  <c r="D13" i="18"/>
  <c r="E13" i="18" s="1"/>
  <c r="D12" i="18"/>
  <c r="E12" i="18" s="1"/>
  <c r="D11" i="18"/>
  <c r="E11" i="18" s="1"/>
  <c r="D10" i="18"/>
  <c r="E10" i="18" s="1"/>
  <c r="D32" i="17"/>
  <c r="E32" i="17" s="1"/>
  <c r="D31" i="17"/>
  <c r="E31" i="17" s="1"/>
  <c r="D30" i="17"/>
  <c r="E30" i="17" s="1"/>
  <c r="D29" i="17"/>
  <c r="E29" i="17" s="1"/>
  <c r="D28" i="17"/>
  <c r="E28" i="17" s="1"/>
  <c r="E26" i="17"/>
  <c r="D25" i="17"/>
  <c r="E25" i="17" s="1"/>
  <c r="D24" i="17"/>
  <c r="E24" i="17" s="1"/>
  <c r="D23" i="17"/>
  <c r="E23" i="17" s="1"/>
  <c r="D21" i="17"/>
  <c r="E21" i="17" s="1"/>
  <c r="D20" i="17"/>
  <c r="E20" i="17" s="1"/>
  <c r="D19" i="17"/>
  <c r="E19" i="17" s="1"/>
  <c r="D18" i="17"/>
  <c r="E18" i="17" s="1"/>
  <c r="D16" i="17"/>
  <c r="E16" i="17" s="1"/>
  <c r="D15" i="17"/>
  <c r="E15" i="17" s="1"/>
  <c r="D14" i="17"/>
  <c r="E14" i="17" s="1"/>
  <c r="D13" i="17"/>
  <c r="E13" i="17" s="1"/>
  <c r="D12" i="17"/>
  <c r="E12" i="17" s="1"/>
  <c r="D11" i="17"/>
  <c r="E11" i="17" s="1"/>
  <c r="D10" i="17"/>
  <c r="E10" i="17" s="1"/>
  <c r="D32" i="16"/>
  <c r="E32" i="16" s="1"/>
  <c r="D31" i="16"/>
  <c r="E31" i="16" s="1"/>
  <c r="D30" i="16"/>
  <c r="E30" i="16" s="1"/>
  <c r="D29" i="16"/>
  <c r="E29" i="16" s="1"/>
  <c r="D28" i="16"/>
  <c r="E28" i="16" s="1"/>
  <c r="D26" i="16"/>
  <c r="E26" i="16" s="1"/>
  <c r="D25" i="16"/>
  <c r="E25" i="16" s="1"/>
  <c r="D24" i="16"/>
  <c r="E24" i="16" s="1"/>
  <c r="D23" i="16"/>
  <c r="E23" i="16" s="1"/>
  <c r="D21" i="16"/>
  <c r="E21" i="16" s="1"/>
  <c r="D20" i="16"/>
  <c r="E20" i="16" s="1"/>
  <c r="D19" i="16"/>
  <c r="E19" i="16" s="1"/>
  <c r="D18" i="16"/>
  <c r="E18" i="16" s="1"/>
  <c r="D15" i="16"/>
  <c r="E15" i="16" s="1"/>
  <c r="D14" i="16"/>
  <c r="E14" i="16" s="1"/>
  <c r="D13" i="16"/>
  <c r="E13" i="16" s="1"/>
  <c r="D12" i="16"/>
  <c r="E12" i="16" s="1"/>
  <c r="D11" i="16"/>
  <c r="E11" i="16" s="1"/>
  <c r="D10" i="16"/>
  <c r="E10" i="16" s="1"/>
  <c r="D32" i="15"/>
  <c r="E32" i="15" s="1"/>
  <c r="D31" i="15"/>
  <c r="E31" i="15" s="1"/>
  <c r="D30" i="15"/>
  <c r="E30" i="15" s="1"/>
  <c r="D29" i="15"/>
  <c r="E29" i="15" s="1"/>
  <c r="D28" i="15"/>
  <c r="E28" i="15" s="1"/>
  <c r="E26" i="15"/>
  <c r="D25" i="15"/>
  <c r="E25" i="15" s="1"/>
  <c r="D24" i="15"/>
  <c r="E24" i="15" s="1"/>
  <c r="D23" i="15"/>
  <c r="E23" i="15" s="1"/>
  <c r="D21" i="15"/>
  <c r="E21" i="15" s="1"/>
  <c r="D20" i="15"/>
  <c r="E20" i="15" s="1"/>
  <c r="D19" i="15"/>
  <c r="E19" i="15" s="1"/>
  <c r="D18" i="15"/>
  <c r="E18" i="15" s="1"/>
  <c r="D15" i="15"/>
  <c r="E15" i="15" s="1"/>
  <c r="D14" i="15"/>
  <c r="E14" i="15" s="1"/>
  <c r="D13" i="15"/>
  <c r="E13" i="15" s="1"/>
  <c r="D12" i="15"/>
  <c r="E12" i="15" s="1"/>
  <c r="D11" i="15"/>
  <c r="E11" i="15" s="1"/>
  <c r="D10" i="15"/>
  <c r="E10" i="15" s="1"/>
  <c r="D32" i="14"/>
  <c r="E32" i="14" s="1"/>
  <c r="D31" i="14"/>
  <c r="E31" i="14" s="1"/>
  <c r="D30" i="14"/>
  <c r="E30" i="14" s="1"/>
  <c r="D29" i="14"/>
  <c r="E29" i="14" s="1"/>
  <c r="D28" i="14"/>
  <c r="E28" i="14" s="1"/>
  <c r="E26" i="14"/>
  <c r="D25" i="14"/>
  <c r="E25" i="14" s="1"/>
  <c r="D24" i="14"/>
  <c r="E24" i="14" s="1"/>
  <c r="D23" i="14"/>
  <c r="E23" i="14" s="1"/>
  <c r="D21" i="14"/>
  <c r="E21" i="14" s="1"/>
  <c r="D20" i="14"/>
  <c r="E20" i="14" s="1"/>
  <c r="D19" i="14"/>
  <c r="E19" i="14" s="1"/>
  <c r="D18" i="14"/>
  <c r="E18" i="14" s="1"/>
  <c r="D16" i="14"/>
  <c r="E16" i="14" s="1"/>
  <c r="D15" i="14"/>
  <c r="E15" i="14" s="1"/>
  <c r="D14" i="14"/>
  <c r="E14" i="14" s="1"/>
  <c r="D13" i="14"/>
  <c r="E13" i="14" s="1"/>
  <c r="D12" i="14"/>
  <c r="E12" i="14" s="1"/>
  <c r="D11" i="14"/>
  <c r="E11" i="14" s="1"/>
  <c r="D32" i="13"/>
  <c r="E32" i="13" s="1"/>
  <c r="D31" i="13"/>
  <c r="E31" i="13" s="1"/>
  <c r="D30" i="13"/>
  <c r="E30" i="13" s="1"/>
  <c r="D29" i="13"/>
  <c r="E29" i="13" s="1"/>
  <c r="D28" i="13"/>
  <c r="E28" i="13" s="1"/>
  <c r="E27" i="13"/>
  <c r="E26" i="13"/>
  <c r="D25" i="13"/>
  <c r="E25" i="13" s="1"/>
  <c r="D24" i="13"/>
  <c r="E24" i="13" s="1"/>
  <c r="D23" i="13"/>
  <c r="E23" i="13" s="1"/>
  <c r="D21" i="13"/>
  <c r="E21" i="13" s="1"/>
  <c r="D20" i="13"/>
  <c r="E20" i="13" s="1"/>
  <c r="D19" i="13"/>
  <c r="E19" i="13" s="1"/>
  <c r="D18" i="13"/>
  <c r="E18" i="13" s="1"/>
  <c r="D15" i="13"/>
  <c r="E15" i="13" s="1"/>
  <c r="D14" i="13"/>
  <c r="E14" i="13" s="1"/>
  <c r="D13" i="13"/>
  <c r="E13" i="13" s="1"/>
  <c r="D12" i="13"/>
  <c r="E12" i="13" s="1"/>
  <c r="D11" i="13"/>
  <c r="E11" i="13" s="1"/>
  <c r="D10" i="13"/>
  <c r="E10" i="13" s="1"/>
  <c r="D32" i="12"/>
  <c r="E32" i="12" s="1"/>
  <c r="D31" i="12"/>
  <c r="E31" i="12" s="1"/>
  <c r="D30" i="12"/>
  <c r="E30" i="12" s="1"/>
  <c r="D29" i="12"/>
  <c r="E29" i="12" s="1"/>
  <c r="D28" i="12"/>
  <c r="E28" i="12" s="1"/>
  <c r="D27" i="12"/>
  <c r="E27" i="12" s="1"/>
  <c r="E26" i="12"/>
  <c r="D25" i="12"/>
  <c r="E25" i="12" s="1"/>
  <c r="D24" i="12"/>
  <c r="E24" i="12" s="1"/>
  <c r="D23" i="12"/>
  <c r="E23" i="12" s="1"/>
  <c r="D22" i="12"/>
  <c r="E22" i="12" s="1"/>
  <c r="D20" i="12"/>
  <c r="E20" i="12" s="1"/>
  <c r="D19" i="12"/>
  <c r="E19" i="12" s="1"/>
  <c r="D18" i="12"/>
  <c r="E18" i="12" s="1"/>
  <c r="D17" i="12"/>
  <c r="E17" i="12" s="1"/>
  <c r="D16" i="12"/>
  <c r="E16" i="12" s="1"/>
  <c r="D15" i="12"/>
  <c r="E15" i="12" s="1"/>
  <c r="D14" i="12"/>
  <c r="E14" i="12" s="1"/>
  <c r="D13" i="12"/>
  <c r="E13" i="12" s="1"/>
  <c r="D12" i="12"/>
  <c r="E12" i="12" s="1"/>
  <c r="D11" i="12"/>
  <c r="E11" i="12" s="1"/>
  <c r="D10" i="12"/>
  <c r="E10" i="12" s="1"/>
  <c r="D32" i="11"/>
  <c r="E32" i="11" s="1"/>
  <c r="D31" i="11"/>
  <c r="E31" i="11" s="1"/>
  <c r="D30" i="11"/>
  <c r="E30" i="11" s="1"/>
  <c r="D29" i="11"/>
  <c r="E29" i="11" s="1"/>
  <c r="D28" i="11"/>
  <c r="E28" i="11" s="1"/>
  <c r="D26" i="11"/>
  <c r="E26" i="11" s="1"/>
  <c r="D25" i="11"/>
  <c r="E25" i="11" s="1"/>
  <c r="D24" i="11"/>
  <c r="E24" i="11" s="1"/>
  <c r="D23" i="11"/>
  <c r="E23" i="11" s="1"/>
  <c r="D21" i="11"/>
  <c r="E21" i="11" s="1"/>
  <c r="D20" i="11"/>
  <c r="E20" i="11" s="1"/>
  <c r="D19" i="11"/>
  <c r="E19" i="11" s="1"/>
  <c r="D18" i="11"/>
  <c r="E18" i="11" s="1"/>
  <c r="D15" i="11"/>
  <c r="E15" i="11" s="1"/>
  <c r="D14" i="11"/>
  <c r="E14" i="11" s="1"/>
  <c r="D13" i="11"/>
  <c r="E13" i="11" s="1"/>
  <c r="D12" i="11"/>
  <c r="E12" i="11" s="1"/>
  <c r="D11" i="11"/>
  <c r="E11" i="11" s="1"/>
  <c r="D10" i="11"/>
  <c r="E10" i="11" s="1"/>
  <c r="D32" i="10"/>
  <c r="E32" i="10" s="1"/>
  <c r="D31" i="10"/>
  <c r="E31" i="10" s="1"/>
  <c r="D30" i="10"/>
  <c r="E30" i="10" s="1"/>
  <c r="D29" i="10"/>
  <c r="E29" i="10" s="1"/>
  <c r="D28" i="10"/>
  <c r="E28" i="10" s="1"/>
  <c r="D27" i="10"/>
  <c r="E27" i="10" s="1"/>
  <c r="D26" i="10"/>
  <c r="E26" i="10" s="1"/>
  <c r="D25" i="10"/>
  <c r="E25" i="10" s="1"/>
  <c r="D24" i="10"/>
  <c r="E24" i="10" s="1"/>
  <c r="D23" i="10"/>
  <c r="E23" i="10" s="1"/>
  <c r="D21" i="10"/>
  <c r="E21" i="10" s="1"/>
  <c r="D20" i="10"/>
  <c r="E20" i="10" s="1"/>
  <c r="D19" i="10"/>
  <c r="E19" i="10" s="1"/>
  <c r="D18" i="10"/>
  <c r="E18" i="10" s="1"/>
  <c r="D15" i="10"/>
  <c r="E15" i="10" s="1"/>
  <c r="D14" i="10"/>
  <c r="E14" i="10" s="1"/>
  <c r="D13" i="10"/>
  <c r="E13" i="10" s="1"/>
  <c r="D12" i="10"/>
  <c r="E12" i="10" s="1"/>
  <c r="D11" i="10"/>
  <c r="E11" i="10" s="1"/>
  <c r="D10" i="10"/>
  <c r="E10" i="10" s="1"/>
  <c r="B7" i="8"/>
  <c r="B7" i="9" s="1"/>
  <c r="B7" i="10" s="1"/>
  <c r="B7" i="11" s="1"/>
  <c r="B7" i="12" s="1"/>
  <c r="B7" i="13" s="1"/>
  <c r="B7" i="14" s="1"/>
  <c r="B7" i="15" s="1"/>
  <c r="B7" i="16" s="1"/>
  <c r="B7" i="17" s="1"/>
  <c r="B7" i="18" s="1"/>
  <c r="B7" i="19" s="1"/>
  <c r="B7" i="20" s="1"/>
  <c r="B7" i="21" s="1"/>
  <c r="B7" i="22" s="1"/>
  <c r="B7" i="23" s="1"/>
  <c r="B7" i="24" s="1"/>
  <c r="B7" i="25" s="1"/>
  <c r="B7" i="26" s="1"/>
  <c r="B7" i="27" s="1"/>
  <c r="B7" i="28" s="1"/>
  <c r="B7" i="29" s="1"/>
  <c r="B7" i="30" s="1"/>
  <c r="B7" i="31" s="1"/>
  <c r="B7" i="32" s="1"/>
  <c r="B7" i="33" s="1"/>
  <c r="B7" i="34" s="1"/>
  <c r="B7" i="35" s="1"/>
  <c r="B7" i="36" s="1"/>
  <c r="B7" i="37" s="1"/>
  <c r="D32" i="9"/>
  <c r="E32" i="9" s="1"/>
  <c r="D31" i="9"/>
  <c r="E31" i="9" s="1"/>
  <c r="D30" i="9"/>
  <c r="E30" i="9" s="1"/>
  <c r="D29" i="9"/>
  <c r="E29" i="9" s="1"/>
  <c r="D28" i="9"/>
  <c r="E28" i="9" s="1"/>
  <c r="D25" i="9"/>
  <c r="E25" i="9" s="1"/>
  <c r="D24" i="9"/>
  <c r="E24" i="9" s="1"/>
  <c r="D23" i="9"/>
  <c r="E23" i="9" s="1"/>
  <c r="D21" i="9"/>
  <c r="E21" i="9" s="1"/>
  <c r="D20" i="9"/>
  <c r="E20" i="9" s="1"/>
  <c r="D19" i="9"/>
  <c r="E19" i="9" s="1"/>
  <c r="D18" i="9"/>
  <c r="E18" i="9" s="1"/>
  <c r="D16" i="9"/>
  <c r="E16" i="9" s="1"/>
  <c r="D15" i="9"/>
  <c r="E15" i="9" s="1"/>
  <c r="D14" i="9"/>
  <c r="E14" i="9" s="1"/>
  <c r="D13" i="9"/>
  <c r="E13" i="9" s="1"/>
  <c r="D12" i="9"/>
  <c r="E12" i="9" s="1"/>
  <c r="D11" i="9"/>
  <c r="E11" i="9" s="1"/>
  <c r="D10" i="9"/>
  <c r="E10" i="9" s="1"/>
  <c r="D32" i="8"/>
  <c r="E32" i="8" s="1"/>
  <c r="D31" i="8"/>
  <c r="E31" i="8" s="1"/>
  <c r="D30" i="8"/>
  <c r="E30" i="8" s="1"/>
  <c r="D29" i="8"/>
  <c r="E29" i="8" s="1"/>
  <c r="D28" i="8"/>
  <c r="E28" i="8" s="1"/>
  <c r="D25" i="8"/>
  <c r="E25" i="8" s="1"/>
  <c r="D24" i="8"/>
  <c r="E24" i="8" s="1"/>
  <c r="D23" i="8"/>
  <c r="E23" i="8" s="1"/>
  <c r="D21" i="8"/>
  <c r="E21" i="8" s="1"/>
  <c r="D20" i="8"/>
  <c r="E20" i="8" s="1"/>
  <c r="D19" i="8"/>
  <c r="E19" i="8" s="1"/>
  <c r="D18" i="8"/>
  <c r="E18" i="8" s="1"/>
  <c r="D15" i="8"/>
  <c r="E15" i="8" s="1"/>
  <c r="D14" i="8"/>
  <c r="E14" i="8" s="1"/>
  <c r="D13" i="8"/>
  <c r="E13" i="8" s="1"/>
  <c r="D12" i="8"/>
  <c r="E12" i="8" s="1"/>
  <c r="D11" i="8"/>
  <c r="E11" i="8" s="1"/>
  <c r="D10" i="8"/>
  <c r="E10" i="8" s="1"/>
  <c r="D32" i="7"/>
  <c r="E32" i="7" s="1"/>
  <c r="D11" i="7"/>
  <c r="E11" i="7" s="1"/>
  <c r="D12" i="7"/>
  <c r="E12" i="7" s="1"/>
  <c r="D13" i="7"/>
  <c r="E13" i="7" s="1"/>
  <c r="D14" i="7"/>
  <c r="E14" i="7" s="1"/>
  <c r="D15" i="7"/>
  <c r="E15" i="7" s="1"/>
  <c r="D18" i="7"/>
  <c r="E18" i="7" s="1"/>
  <c r="D19" i="7"/>
  <c r="E19" i="7" s="1"/>
  <c r="D20" i="7"/>
  <c r="E20" i="7" s="1"/>
  <c r="D23" i="7"/>
  <c r="E23" i="7" s="1"/>
  <c r="D25" i="7"/>
  <c r="E25" i="7" s="1"/>
  <c r="D28" i="7"/>
  <c r="E28" i="7" s="1"/>
  <c r="D29" i="7"/>
  <c r="E29" i="7" s="1"/>
  <c r="D30" i="7"/>
  <c r="E30" i="7" s="1"/>
  <c r="D31" i="7"/>
  <c r="E31" i="7" s="1"/>
  <c r="D10" i="7"/>
  <c r="E10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1A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1B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1C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1D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1E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5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<sst xmlns="http://schemas.openxmlformats.org/spreadsheetml/2006/main" count="730" uniqueCount="35">
  <si>
    <t>Tabla N° 1</t>
  </si>
  <si>
    <t>Resumen Lectura Medidor  de Salida desde Tranque La Ola hacia Rio La Ola</t>
  </si>
  <si>
    <t>Día</t>
  </si>
  <si>
    <t>Fecha</t>
  </si>
  <si>
    <t>Hora</t>
  </si>
  <si>
    <t>Registro</t>
  </si>
  <si>
    <t xml:space="preserve">Caudal acumulado diario </t>
  </si>
  <si>
    <t>Caudal Promedio Diario</t>
  </si>
  <si>
    <t>hrs</t>
  </si>
  <si>
    <t>m3/día</t>
  </si>
  <si>
    <t>l/s</t>
  </si>
  <si>
    <t>Caudal mensual</t>
  </si>
  <si>
    <t xml:space="preserve">l/s </t>
  </si>
  <si>
    <t>Compromiso 30 l/s promedio mensual</t>
  </si>
  <si>
    <t>Registros diarios válvula drenaje compuerta La Ola</t>
  </si>
  <si>
    <t>Lectura De  Flujómetro Y Horarios</t>
  </si>
  <si>
    <t>Lectura</t>
  </si>
  <si>
    <t>Diferencia  m³</t>
  </si>
  <si>
    <t>Observaciones</t>
  </si>
  <si>
    <t>Operador</t>
  </si>
  <si>
    <t>18:00 hrs Día anterior</t>
  </si>
  <si>
    <t>L . AGUILERA</t>
  </si>
  <si>
    <t xml:space="preserve"> </t>
  </si>
  <si>
    <t>V.</t>
  </si>
  <si>
    <t>a  las 13:00 se realiza limpiesa del filtro del derenaje de la ola terminamdo alas 14:30</t>
  </si>
  <si>
    <t>JUAN ASTUDILLO</t>
  </si>
  <si>
    <t>Hoy entre las 14:00 horas y las 15:00 horas se limpi filtro de drenaje.</t>
  </si>
  <si>
    <t>Hoy entre las 14:00 horas y las 15:00 horas se limpia el filtro de drenaje</t>
  </si>
  <si>
    <t>SE HACE MANTENCION DE MEDIDOR Y FILTRO DE LAS 15:00 A 16:00 HRS</t>
  </si>
  <si>
    <t xml:space="preserve">QUEDA EL MEDIDOR MARCANDO 4.500 LXM </t>
  </si>
  <si>
    <t>SE CHEQUEA NUEVAMENTE Y MARCA 4500 LXM EL MEDIDOR</t>
  </si>
  <si>
    <t xml:space="preserve">SE HACE MANTENCIÓN DE FILTRO Y MEDIDOR POR BAJA CONSIDERABLE SE PERCATÓ </t>
  </si>
  <si>
    <t>EN LA MEDICIÓN DE LAS 18:00 .QUEDANDO CON 4300 L/M.</t>
  </si>
  <si>
    <t>ESTA CON 4900 L/M</t>
  </si>
  <si>
    <t>SE CHEQUEA MANUALMENTE Y MARCA 2.000 LKM EL MEDIDOR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</si>
</sst>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340A]d&quot; de &quot;mmmm&quot; de &quot;yyyy;@"/>
    <numFmt numFmtId="165" formatCode="0.0"/>
    <numFmt numFmtId="166" formatCode="#,##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mbria"/>
      <family val="1"/>
    </font>
    <font>
      <sz val="12"/>
      <color theme="1"/>
      <name val="Arial"/>
      <family val="2"/>
    </font>
    <font>
      <sz val="10"/>
      <color theme="1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mbria"/>
      <family val="1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Font="1" applyProtection="1"/>
    <xf numFmtId="0" fontId="0" fillId="2" borderId="0" xfId="0" applyFont="1" applyFill="1" applyProtection="1"/>
    <xf numFmtId="3" fontId="0" fillId="0" borderId="0" xfId="0" applyNumberFormat="1" applyFont="1" applyProtection="1"/>
    <xf numFmtId="49" fontId="0" fillId="0" borderId="0" xfId="0" applyNumberFormat="1" applyFont="1" applyProtection="1"/>
    <xf numFmtId="3" fontId="1" fillId="0" borderId="0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164" fontId="10" fillId="0" borderId="15" xfId="0" quotePrefix="1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14" fontId="0" fillId="0" borderId="15" xfId="0" applyNumberFormat="1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164" fontId="10" fillId="0" borderId="15" xfId="0" quotePrefix="1" applyNumberFormat="1" applyFont="1" applyBorder="1" applyAlignment="1" applyProtection="1">
      <alignment horizontal="center" vertical="center"/>
    </xf>
    <xf numFmtId="3" fontId="5" fillId="0" borderId="15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9" fillId="0" borderId="10" xfId="0" quotePrefix="1" applyNumberFormat="1" applyFont="1" applyBorder="1" applyAlignment="1" applyProtection="1">
      <alignment horizontal="center" vertical="center"/>
    </xf>
    <xf numFmtId="20" fontId="1" fillId="0" borderId="11" xfId="0" applyNumberFormat="1" applyFont="1" applyBorder="1" applyAlignment="1" applyProtection="1">
      <alignment horizontal="center" vertical="center"/>
    </xf>
    <xf numFmtId="20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20" fontId="1" fillId="0" borderId="2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20" fontId="1" fillId="0" borderId="0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20" fontId="1" fillId="0" borderId="20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Protection="1"/>
    <xf numFmtId="0" fontId="0" fillId="0" borderId="0" xfId="0" applyFont="1" applyBorder="1" applyProtection="1"/>
    <xf numFmtId="3" fontId="1" fillId="3" borderId="11" xfId="0" applyNumberFormat="1" applyFont="1" applyFill="1" applyBorder="1" applyAlignment="1" applyProtection="1">
      <alignment horizontal="center" vertical="center"/>
      <protection locked="0"/>
    </xf>
    <xf numFmtId="20" fontId="1" fillId="3" borderId="2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</xf>
    <xf numFmtId="0" fontId="1" fillId="3" borderId="25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</xf>
    <xf numFmtId="3" fontId="1" fillId="0" borderId="11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2" borderId="0" xfId="0" applyFill="1"/>
    <xf numFmtId="165" fontId="0" fillId="2" borderId="0" xfId="0" applyNumberFormat="1" applyFill="1"/>
    <xf numFmtId="0" fontId="11" fillId="5" borderId="37" xfId="0" applyFont="1" applyFill="1" applyBorder="1" applyAlignment="1">
      <alignment horizontal="center"/>
    </xf>
    <xf numFmtId="15" fontId="11" fillId="5" borderId="37" xfId="0" applyNumberFormat="1" applyFont="1" applyFill="1" applyBorder="1" applyAlignment="1">
      <alignment horizontal="center"/>
    </xf>
    <xf numFmtId="3" fontId="11" fillId="5" borderId="37" xfId="0" applyNumberFormat="1" applyFont="1" applyFill="1" applyBorder="1" applyAlignment="1">
      <alignment horizontal="center"/>
    </xf>
    <xf numFmtId="165" fontId="11" fillId="5" borderId="37" xfId="0" applyNumberFormat="1" applyFont="1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34" xfId="0" applyFill="1" applyBorder="1"/>
    <xf numFmtId="0" fontId="0" fillId="5" borderId="35" xfId="0" applyFill="1" applyBorder="1"/>
    <xf numFmtId="0" fontId="0" fillId="5" borderId="36" xfId="0" applyFill="1" applyBorder="1"/>
    <xf numFmtId="0" fontId="1" fillId="5" borderId="0" xfId="0" applyFont="1" applyFill="1" applyBorder="1"/>
    <xf numFmtId="0" fontId="1" fillId="5" borderId="33" xfId="0" applyFont="1" applyFill="1" applyBorder="1"/>
    <xf numFmtId="0" fontId="1" fillId="2" borderId="0" xfId="0" applyFont="1" applyFill="1"/>
    <xf numFmtId="20" fontId="11" fillId="5" borderId="37" xfId="0" applyNumberFormat="1" applyFont="1" applyFill="1" applyBorder="1" applyAlignment="1">
      <alignment horizontal="center"/>
    </xf>
    <xf numFmtId="166" fontId="1" fillId="5" borderId="0" xfId="0" applyNumberFormat="1" applyFont="1" applyFill="1" applyBorder="1"/>
    <xf numFmtId="0" fontId="11" fillId="5" borderId="39" xfId="0" applyFont="1" applyFill="1" applyBorder="1" applyAlignment="1">
      <alignment horizontal="center"/>
    </xf>
    <xf numFmtId="15" fontId="11" fillId="5" borderId="39" xfId="0" applyNumberFormat="1" applyFont="1" applyFill="1" applyBorder="1" applyAlignment="1">
      <alignment horizontal="center"/>
    </xf>
    <xf numFmtId="20" fontId="11" fillId="5" borderId="39" xfId="0" applyNumberFormat="1" applyFont="1" applyFill="1" applyBorder="1" applyAlignment="1">
      <alignment horizontal="center"/>
    </xf>
    <xf numFmtId="3" fontId="11" fillId="5" borderId="39" xfId="0" applyNumberFormat="1" applyFont="1" applyFill="1" applyBorder="1" applyAlignment="1">
      <alignment horizontal="center"/>
    </xf>
    <xf numFmtId="0" fontId="0" fillId="4" borderId="38" xfId="0" applyFill="1" applyBorder="1" applyAlignment="1">
      <alignment horizontal="center" vertical="center"/>
    </xf>
    <xf numFmtId="0" fontId="0" fillId="4" borderId="38" xfId="0" applyFill="1" applyBorder="1" applyAlignment="1">
      <alignment vertical="center"/>
    </xf>
    <xf numFmtId="0" fontId="0" fillId="4" borderId="4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3" fontId="5" fillId="0" borderId="16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3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3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3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3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1"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379233</xdr:colOff>
      <xdr:row>1</xdr:row>
      <xdr:rowOff>85517</xdr:rowOff>
    </xdr:from>
    <xdr:to>
      <xdr:col>2</xdr:col>
      <xdr:colOff>944059</xdr:colOff>
      <xdr:row>2</xdr:row>
      <xdr:rowOff>75490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6F73A2A0-50C8-41A0-AC5F-F817EB7F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468880" y="276017"/>
          <a:ext cx="2133650" cy="225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CBBDEB9C-C9B8-44F1-9916-AFCAFC6C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E6C4D998-2D1E-4C8A-82F3-59206A66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1395E47D-2B77-4BA8-B749-8EE37A2C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7D9785E9-5175-4210-9F14-7D821A39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65B90415-4C59-41FC-90D6-7FCAB170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0C9D07E4-B1E7-4931-B573-0FF35436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FF4D4D25-2281-4030-B1A4-7C9D8E18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4BFD9A39-5D6E-498B-95AC-A487A3EE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6019E61C-78A3-45F8-B3B0-FE42F12D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AE59CD19-5C60-4E42-BC74-370BEEB7C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21C24FDD-E5E2-4BB5-8034-DFB0A981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3F8475DD-8E23-43CB-8D49-9DC0AE8A2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357F82EB-1CD5-4748-80DF-892D13D6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7F26FF22-99C3-4A1E-8A30-D70B7966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669150B5-98EC-474D-9B3E-2D8387EF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CD357CCC-619F-4B80-B420-F7849E9C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56F698CF-CE20-4062-8720-145A504E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DAF801C3-FDB1-4D3E-ADEE-26BC4DAE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A735569F-2FC6-43FE-A3E2-C6E1453BF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7F8A1FBF-0A4F-4280-B373-CF86F8CC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FAB3C360-BDFD-4198-A811-E393E73F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A6A2CD75-0FA0-4673-86D2-ECD4BC24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FE6FF43E-2D91-4DAC-803C-625701A8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819931F8-7FED-4FD3-8DD5-C109DCE5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F5054FD7-5F6B-46D5-AA7B-BACC361A9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D8958914-754D-4431-8845-331AE4A3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897925E7-389B-4F4F-87A3-5897EAF6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7EB7609F-FC8C-4991-B6FB-47059632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19BE60A1-9FD4-4A22-A692-3AE85A56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id="{46E34B51-A7F6-4D8D-A22D-AC870F80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0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showGridLines="0" tabSelected="1" topLeftCell="A25" zoomScaleNormal="100" workbookViewId="0">
      <selection activeCell="K7" sqref="K7"/>
    </sheetView>
  </sheetViews>
  <sheetFormatPr defaultColWidth="11.42578125" defaultRowHeight="14.45"/>
  <cols>
    <col min="5" max="5" width="11.42578125" customWidth="1"/>
    <col min="6" max="6" width="22.140625" bestFit="1" customWidth="1"/>
    <col min="7" max="7" width="20.5703125" bestFit="1" customWidth="1"/>
    <col min="8" max="8" width="8" customWidth="1"/>
    <col min="9" max="9" width="5.28515625" customWidth="1"/>
  </cols>
  <sheetData>
    <row r="1" spans="1:13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>
      <c r="A2" s="58"/>
      <c r="B2" s="73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>
      <c r="A3" s="58"/>
      <c r="B3" s="73" t="s">
        <v>1</v>
      </c>
      <c r="C3" s="73"/>
      <c r="D3" s="73"/>
      <c r="E3" s="73"/>
      <c r="F3" s="73"/>
      <c r="G3" s="73"/>
      <c r="H3" s="58"/>
      <c r="I3" s="58"/>
      <c r="J3" s="58"/>
      <c r="K3" s="58"/>
      <c r="L3" s="58"/>
      <c r="M3" s="58"/>
    </row>
    <row r="4" spans="1:13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>
      <c r="A6" s="58"/>
      <c r="B6" s="82" t="s">
        <v>2</v>
      </c>
      <c r="C6" s="82" t="s">
        <v>3</v>
      </c>
      <c r="D6" s="80" t="s">
        <v>4</v>
      </c>
      <c r="E6" s="82" t="s">
        <v>5</v>
      </c>
      <c r="F6" s="81" t="s">
        <v>6</v>
      </c>
      <c r="G6" s="81" t="s">
        <v>7</v>
      </c>
      <c r="H6" s="58"/>
      <c r="I6" s="58"/>
      <c r="J6" s="58"/>
      <c r="K6" s="58"/>
      <c r="L6" s="58"/>
      <c r="M6" s="58"/>
    </row>
    <row r="7" spans="1:13">
      <c r="A7" s="58"/>
      <c r="B7" s="83"/>
      <c r="C7" s="83"/>
      <c r="D7" s="80" t="s">
        <v>8</v>
      </c>
      <c r="E7" s="83"/>
      <c r="F7" s="80" t="s">
        <v>9</v>
      </c>
      <c r="G7" s="80" t="s">
        <v>10</v>
      </c>
      <c r="H7" s="58"/>
      <c r="I7" s="58"/>
      <c r="J7" s="58"/>
      <c r="K7" s="58"/>
      <c r="L7" s="58"/>
      <c r="M7" s="58"/>
    </row>
    <row r="8" spans="1:13">
      <c r="A8" s="58"/>
      <c r="B8" s="76">
        <v>1</v>
      </c>
      <c r="C8" s="77">
        <v>44287</v>
      </c>
      <c r="D8" s="78">
        <v>0.33333333333333331</v>
      </c>
      <c r="E8" s="79">
        <f>'Día 1'!C16</f>
        <v>60976</v>
      </c>
      <c r="F8" s="79">
        <v>4355</v>
      </c>
      <c r="G8" s="76">
        <v>46.3</v>
      </c>
      <c r="H8" s="58"/>
      <c r="I8" s="58"/>
      <c r="J8" s="58"/>
      <c r="K8" s="58"/>
      <c r="L8" s="58"/>
      <c r="M8" s="58"/>
    </row>
    <row r="9" spans="1:13">
      <c r="A9" s="58"/>
      <c r="B9" s="60">
        <v>2</v>
      </c>
      <c r="C9" s="61">
        <v>44288</v>
      </c>
      <c r="D9" s="74">
        <v>0.33333333333333331</v>
      </c>
      <c r="E9" s="62">
        <f>'Día 2'!C16</f>
        <v>63202</v>
      </c>
      <c r="F9" s="62">
        <f>E9-E8</f>
        <v>2226</v>
      </c>
      <c r="G9" s="63">
        <f>F9*1000/24/60/60</f>
        <v>25.763888888888889</v>
      </c>
      <c r="H9" s="58"/>
      <c r="I9" s="58"/>
      <c r="J9" s="58"/>
      <c r="K9" s="58"/>
      <c r="L9" s="58"/>
      <c r="M9" s="58"/>
    </row>
    <row r="10" spans="1:13">
      <c r="A10" s="58"/>
      <c r="B10" s="60">
        <v>3</v>
      </c>
      <c r="C10" s="61">
        <v>44289</v>
      </c>
      <c r="D10" s="74">
        <v>0.33333333333333331</v>
      </c>
      <c r="E10" s="62">
        <f>'Día 3'!C16</f>
        <v>67013</v>
      </c>
      <c r="F10" s="62">
        <f>E10-E9</f>
        <v>3811</v>
      </c>
      <c r="G10" s="63">
        <f t="shared" ref="G10:G37" si="0">F10*1000/24/60/60</f>
        <v>44.108796296296298</v>
      </c>
      <c r="H10" s="58"/>
      <c r="I10" s="58"/>
      <c r="J10" s="58"/>
      <c r="K10" s="58"/>
      <c r="L10" s="58"/>
      <c r="M10" s="58"/>
    </row>
    <row r="11" spans="1:13">
      <c r="A11" s="58"/>
      <c r="B11" s="60">
        <v>4</v>
      </c>
      <c r="C11" s="61">
        <v>44290</v>
      </c>
      <c r="D11" s="74">
        <v>0.33333333333333331</v>
      </c>
      <c r="E11" s="62">
        <f>'Día 4'!C16</f>
        <v>71651</v>
      </c>
      <c r="F11" s="62">
        <f>E11-E10</f>
        <v>4638</v>
      </c>
      <c r="G11" s="63">
        <f t="shared" si="0"/>
        <v>53.680555555555557</v>
      </c>
      <c r="H11" s="58"/>
      <c r="I11" s="58"/>
      <c r="J11" s="58"/>
      <c r="K11" s="58"/>
      <c r="L11" s="58"/>
      <c r="M11" s="58"/>
    </row>
    <row r="12" spans="1:13">
      <c r="A12" s="58"/>
      <c r="B12" s="60">
        <v>5</v>
      </c>
      <c r="C12" s="61">
        <v>44291</v>
      </c>
      <c r="D12" s="74">
        <v>0.33333333333333331</v>
      </c>
      <c r="E12" s="62">
        <f>'Día 5'!C16</f>
        <v>76441</v>
      </c>
      <c r="F12" s="62">
        <f t="shared" ref="F12:F37" si="1">E12-E11</f>
        <v>4790</v>
      </c>
      <c r="G12" s="63">
        <f t="shared" si="0"/>
        <v>55.439814814814817</v>
      </c>
      <c r="H12" s="58"/>
      <c r="I12" s="58"/>
      <c r="J12" s="58"/>
      <c r="K12" s="58"/>
      <c r="L12" s="58"/>
      <c r="M12" s="58"/>
    </row>
    <row r="13" spans="1:13">
      <c r="A13" s="58"/>
      <c r="B13" s="60">
        <v>6</v>
      </c>
      <c r="C13" s="61">
        <v>44292</v>
      </c>
      <c r="D13" s="74">
        <v>0.33333333333333331</v>
      </c>
      <c r="E13" s="62">
        <f>'DÍa 6'!C16</f>
        <v>80810</v>
      </c>
      <c r="F13" s="62">
        <f t="shared" si="1"/>
        <v>4369</v>
      </c>
      <c r="G13" s="63">
        <f t="shared" si="0"/>
        <v>50.567129629629633</v>
      </c>
      <c r="H13" s="58"/>
      <c r="I13" s="58"/>
      <c r="J13" s="58"/>
      <c r="K13" s="58"/>
      <c r="L13" s="58"/>
      <c r="M13" s="58"/>
    </row>
    <row r="14" spans="1:13">
      <c r="A14" s="58"/>
      <c r="B14" s="60">
        <v>7</v>
      </c>
      <c r="C14" s="61">
        <v>44293</v>
      </c>
      <c r="D14" s="74">
        <v>0.33333333333333331</v>
      </c>
      <c r="E14" s="62">
        <f>'Día 7'!C16</f>
        <v>84538</v>
      </c>
      <c r="F14" s="62">
        <f t="shared" si="1"/>
        <v>3728</v>
      </c>
      <c r="G14" s="63">
        <f t="shared" si="0"/>
        <v>43.148148148148152</v>
      </c>
      <c r="H14" s="58"/>
      <c r="I14" s="58"/>
      <c r="J14" s="58"/>
      <c r="K14" s="58"/>
      <c r="L14" s="58"/>
      <c r="M14" s="58"/>
    </row>
    <row r="15" spans="1:13">
      <c r="A15" s="58"/>
      <c r="B15" s="60">
        <v>8</v>
      </c>
      <c r="C15" s="61">
        <v>44294</v>
      </c>
      <c r="D15" s="74">
        <v>0.33333333333333331</v>
      </c>
      <c r="E15" s="62">
        <f>'Día 8'!C16</f>
        <v>88051</v>
      </c>
      <c r="F15" s="62">
        <f t="shared" si="1"/>
        <v>3513</v>
      </c>
      <c r="G15" s="63">
        <f t="shared" si="0"/>
        <v>40.659722222222221</v>
      </c>
      <c r="H15" s="58"/>
      <c r="I15" s="58"/>
      <c r="J15" s="58"/>
      <c r="K15" s="58"/>
      <c r="L15" s="58"/>
      <c r="M15" s="58"/>
    </row>
    <row r="16" spans="1:13">
      <c r="A16" s="58"/>
      <c r="B16" s="60">
        <v>9</v>
      </c>
      <c r="C16" s="61">
        <v>44295</v>
      </c>
      <c r="D16" s="74">
        <v>0.33333333333333331</v>
      </c>
      <c r="E16" s="62">
        <f>'Día 9'!C16</f>
        <v>91533</v>
      </c>
      <c r="F16" s="62">
        <f t="shared" si="1"/>
        <v>3482</v>
      </c>
      <c r="G16" s="63">
        <f t="shared" si="0"/>
        <v>40.300925925925931</v>
      </c>
      <c r="H16" s="58"/>
      <c r="I16" s="58"/>
      <c r="J16" s="58"/>
      <c r="K16" s="58"/>
      <c r="L16" s="58"/>
      <c r="M16" s="58"/>
    </row>
    <row r="17" spans="1:13">
      <c r="A17" s="58"/>
      <c r="B17" s="60">
        <v>10</v>
      </c>
      <c r="C17" s="61">
        <v>44296</v>
      </c>
      <c r="D17" s="74">
        <v>0.33333333333333331</v>
      </c>
      <c r="E17" s="62">
        <f>'Día 10'!C16</f>
        <v>95009</v>
      </c>
      <c r="F17" s="62">
        <f t="shared" si="1"/>
        <v>3476</v>
      </c>
      <c r="G17" s="63">
        <f t="shared" si="0"/>
        <v>40.231481481481488</v>
      </c>
      <c r="H17" s="58"/>
      <c r="I17" s="58"/>
      <c r="J17" s="58"/>
      <c r="K17" s="58"/>
      <c r="L17" s="58"/>
      <c r="M17" s="58"/>
    </row>
    <row r="18" spans="1:13">
      <c r="A18" s="58"/>
      <c r="B18" s="60">
        <v>11</v>
      </c>
      <c r="C18" s="61">
        <v>44297</v>
      </c>
      <c r="D18" s="74">
        <v>0.33333333333333331</v>
      </c>
      <c r="E18" s="62">
        <f>'Día 11'!C16</f>
        <v>98053</v>
      </c>
      <c r="F18" s="62">
        <f t="shared" si="1"/>
        <v>3044</v>
      </c>
      <c r="G18" s="63">
        <f t="shared" si="0"/>
        <v>35.231481481481481</v>
      </c>
      <c r="H18" s="58"/>
      <c r="I18" s="58"/>
      <c r="J18" s="58"/>
      <c r="K18" s="58"/>
      <c r="L18" s="58"/>
      <c r="M18" s="58"/>
    </row>
    <row r="19" spans="1:13">
      <c r="A19" s="58"/>
      <c r="B19" s="60">
        <v>12</v>
      </c>
      <c r="C19" s="61">
        <v>44298</v>
      </c>
      <c r="D19" s="74">
        <v>0.33333333333333331</v>
      </c>
      <c r="E19" s="62">
        <f>'Día 12'!C16</f>
        <v>101076</v>
      </c>
      <c r="F19" s="62">
        <f t="shared" si="1"/>
        <v>3023</v>
      </c>
      <c r="G19" s="63">
        <f t="shared" si="0"/>
        <v>34.988425925925931</v>
      </c>
      <c r="H19" s="58"/>
      <c r="I19" s="58"/>
      <c r="J19" s="58"/>
      <c r="K19" s="58"/>
      <c r="L19" s="58"/>
      <c r="M19" s="58"/>
    </row>
    <row r="20" spans="1:13">
      <c r="A20" s="58"/>
      <c r="B20" s="60">
        <v>13</v>
      </c>
      <c r="C20" s="61">
        <v>44299</v>
      </c>
      <c r="D20" s="74">
        <v>0.33333333333333331</v>
      </c>
      <c r="E20" s="62">
        <f>'Día 13'!C16</f>
        <v>104124</v>
      </c>
      <c r="F20" s="62">
        <f t="shared" si="1"/>
        <v>3048</v>
      </c>
      <c r="G20" s="63">
        <f t="shared" si="0"/>
        <v>35.277777777777779</v>
      </c>
      <c r="H20" s="58"/>
      <c r="I20" s="58"/>
      <c r="J20" s="58"/>
      <c r="K20" s="58"/>
      <c r="L20" s="58"/>
      <c r="M20" s="58"/>
    </row>
    <row r="21" spans="1:13">
      <c r="A21" s="58"/>
      <c r="B21" s="60">
        <v>14</v>
      </c>
      <c r="C21" s="61">
        <v>44300</v>
      </c>
      <c r="D21" s="74">
        <v>0.33333333333333331</v>
      </c>
      <c r="E21" s="62">
        <f>'Día 14'!C16</f>
        <v>108536</v>
      </c>
      <c r="F21" s="62">
        <f t="shared" si="1"/>
        <v>4412</v>
      </c>
      <c r="G21" s="63">
        <f t="shared" si="0"/>
        <v>51.064814814814817</v>
      </c>
      <c r="H21" s="58"/>
      <c r="I21" s="58"/>
      <c r="J21" s="58"/>
      <c r="K21" s="58"/>
      <c r="L21" s="58"/>
      <c r="M21" s="58"/>
    </row>
    <row r="22" spans="1:13">
      <c r="A22" s="58"/>
      <c r="B22" s="60">
        <v>15</v>
      </c>
      <c r="C22" s="61">
        <v>44301</v>
      </c>
      <c r="D22" s="74">
        <v>0.33333333333333331</v>
      </c>
      <c r="E22" s="62">
        <f>'Día 15'!C16</f>
        <v>113077</v>
      </c>
      <c r="F22" s="62">
        <f t="shared" si="1"/>
        <v>4541</v>
      </c>
      <c r="G22" s="63">
        <f t="shared" si="0"/>
        <v>52.557870370370367</v>
      </c>
      <c r="H22" s="58"/>
      <c r="I22" s="58"/>
      <c r="J22" s="58"/>
      <c r="K22" s="58"/>
      <c r="L22" s="58"/>
      <c r="M22" s="58"/>
    </row>
    <row r="23" spans="1:13">
      <c r="A23" s="58"/>
      <c r="B23" s="60">
        <v>16</v>
      </c>
      <c r="C23" s="61">
        <v>44302</v>
      </c>
      <c r="D23" s="74">
        <v>0.33333333333333331</v>
      </c>
      <c r="E23" s="62">
        <f>'Día 16'!C16</f>
        <v>117542</v>
      </c>
      <c r="F23" s="62">
        <f t="shared" si="1"/>
        <v>4465</v>
      </c>
      <c r="G23" s="63">
        <f t="shared" si="0"/>
        <v>51.67824074074074</v>
      </c>
      <c r="H23" s="58"/>
      <c r="I23" s="58"/>
      <c r="J23" s="58"/>
      <c r="K23" s="58"/>
      <c r="L23" s="58"/>
      <c r="M23" s="58"/>
    </row>
    <row r="24" spans="1:13">
      <c r="A24" s="58"/>
      <c r="B24" s="60">
        <v>17</v>
      </c>
      <c r="C24" s="61">
        <v>44303</v>
      </c>
      <c r="D24" s="74">
        <v>0.33333333333333331</v>
      </c>
      <c r="E24" s="62">
        <f>'Día 17'!C16</f>
        <v>121847</v>
      </c>
      <c r="F24" s="62">
        <f t="shared" si="1"/>
        <v>4305</v>
      </c>
      <c r="G24" s="63">
        <f t="shared" si="0"/>
        <v>49.826388888888893</v>
      </c>
      <c r="H24" s="58"/>
      <c r="I24" s="58"/>
      <c r="J24" s="58"/>
      <c r="K24" s="58"/>
      <c r="L24" s="58"/>
      <c r="M24" s="58"/>
    </row>
    <row r="25" spans="1:13">
      <c r="A25" s="58"/>
      <c r="B25" s="60">
        <v>18</v>
      </c>
      <c r="C25" s="61">
        <v>44304</v>
      </c>
      <c r="D25" s="74">
        <v>0.33333333333333331</v>
      </c>
      <c r="E25" s="62">
        <f>'Día 18'!C16</f>
        <v>126491</v>
      </c>
      <c r="F25" s="62">
        <f t="shared" si="1"/>
        <v>4644</v>
      </c>
      <c r="G25" s="63">
        <f t="shared" si="0"/>
        <v>53.75</v>
      </c>
      <c r="H25" s="58"/>
      <c r="I25" s="58"/>
      <c r="J25" s="58"/>
      <c r="K25" s="58"/>
      <c r="L25" s="58"/>
      <c r="M25" s="58"/>
    </row>
    <row r="26" spans="1:13">
      <c r="A26" s="58"/>
      <c r="B26" s="60">
        <v>19</v>
      </c>
      <c r="C26" s="61">
        <v>44305</v>
      </c>
      <c r="D26" s="74">
        <v>0.33333333333333331</v>
      </c>
      <c r="E26" s="62">
        <f>'Día 19'!C16</f>
        <v>131981</v>
      </c>
      <c r="F26" s="62">
        <f t="shared" si="1"/>
        <v>5490</v>
      </c>
      <c r="G26" s="63">
        <f t="shared" si="0"/>
        <v>63.541666666666664</v>
      </c>
      <c r="H26" s="58"/>
      <c r="I26" s="58"/>
      <c r="J26" s="58"/>
      <c r="K26" s="58"/>
      <c r="L26" s="58"/>
      <c r="M26" s="58"/>
    </row>
    <row r="27" spans="1:13">
      <c r="A27" s="58"/>
      <c r="B27" s="60">
        <v>20</v>
      </c>
      <c r="C27" s="61">
        <v>44306</v>
      </c>
      <c r="D27" s="74">
        <v>0.33333333333333331</v>
      </c>
      <c r="E27" s="62">
        <f>'Día 20'!C16</f>
        <v>137177</v>
      </c>
      <c r="F27" s="62">
        <f t="shared" si="1"/>
        <v>5196</v>
      </c>
      <c r="G27" s="63">
        <f t="shared" si="0"/>
        <v>60.138888888888893</v>
      </c>
      <c r="H27" s="58"/>
      <c r="I27" s="58"/>
      <c r="J27" s="58"/>
      <c r="K27" s="58"/>
      <c r="L27" s="58"/>
      <c r="M27" s="58"/>
    </row>
    <row r="28" spans="1:13">
      <c r="A28" s="58"/>
      <c r="B28" s="60">
        <v>21</v>
      </c>
      <c r="C28" s="61">
        <v>44307</v>
      </c>
      <c r="D28" s="74">
        <v>0.33333333333333331</v>
      </c>
      <c r="E28" s="62">
        <f>'Día 21'!C16</f>
        <v>142158</v>
      </c>
      <c r="F28" s="62">
        <f t="shared" si="1"/>
        <v>4981</v>
      </c>
      <c r="G28" s="63">
        <f t="shared" si="0"/>
        <v>57.650462962962962</v>
      </c>
      <c r="H28" s="58"/>
      <c r="I28" s="58"/>
      <c r="J28" s="58"/>
      <c r="K28" s="58"/>
      <c r="L28" s="58"/>
      <c r="M28" s="58"/>
    </row>
    <row r="29" spans="1:13">
      <c r="A29" s="58"/>
      <c r="B29" s="60">
        <v>22</v>
      </c>
      <c r="C29" s="61">
        <v>44308</v>
      </c>
      <c r="D29" s="74">
        <v>0.33333333333333331</v>
      </c>
      <c r="E29" s="62">
        <f>'Día 22'!C16</f>
        <v>146946</v>
      </c>
      <c r="F29" s="62">
        <f t="shared" si="1"/>
        <v>4788</v>
      </c>
      <c r="G29" s="63">
        <f t="shared" si="0"/>
        <v>55.416666666666664</v>
      </c>
      <c r="H29" s="58"/>
      <c r="I29" s="58"/>
      <c r="J29" s="58"/>
      <c r="K29" s="58"/>
      <c r="L29" s="58"/>
      <c r="M29" s="58"/>
    </row>
    <row r="30" spans="1:13">
      <c r="A30" s="58"/>
      <c r="B30" s="60">
        <v>23</v>
      </c>
      <c r="C30" s="61">
        <v>44309</v>
      </c>
      <c r="D30" s="74">
        <v>0.33333333333333331</v>
      </c>
      <c r="E30" s="62">
        <f>'Día 23'!C16</f>
        <v>151392</v>
      </c>
      <c r="F30" s="62">
        <f t="shared" si="1"/>
        <v>4446</v>
      </c>
      <c r="G30" s="63">
        <f t="shared" si="0"/>
        <v>51.458333333333336</v>
      </c>
      <c r="H30" s="58"/>
      <c r="I30" s="58"/>
      <c r="J30" s="58"/>
      <c r="K30" s="58"/>
      <c r="L30" s="58"/>
      <c r="M30" s="58"/>
    </row>
    <row r="31" spans="1:13">
      <c r="A31" s="58"/>
      <c r="B31" s="60">
        <v>24</v>
      </c>
      <c r="C31" s="61">
        <v>44310</v>
      </c>
      <c r="D31" s="74">
        <v>0.33333333333333331</v>
      </c>
      <c r="E31" s="62">
        <f>'Día 24'!C16</f>
        <v>155906</v>
      </c>
      <c r="F31" s="62">
        <f t="shared" si="1"/>
        <v>4514</v>
      </c>
      <c r="G31" s="63">
        <f t="shared" si="0"/>
        <v>52.245370370370367</v>
      </c>
      <c r="H31" s="58"/>
      <c r="I31" s="58"/>
      <c r="J31" s="58"/>
      <c r="K31" s="58"/>
      <c r="L31" s="58"/>
      <c r="M31" s="58"/>
    </row>
    <row r="32" spans="1:13">
      <c r="A32" s="58"/>
      <c r="B32" s="60">
        <v>25</v>
      </c>
      <c r="C32" s="61">
        <v>44311</v>
      </c>
      <c r="D32" s="74">
        <v>0.33333333333333331</v>
      </c>
      <c r="E32" s="62">
        <f>'Día 25'!C16</f>
        <v>161273</v>
      </c>
      <c r="F32" s="62">
        <f t="shared" si="1"/>
        <v>5367</v>
      </c>
      <c r="G32" s="63">
        <f t="shared" si="0"/>
        <v>62.118055555555557</v>
      </c>
      <c r="H32" s="58"/>
      <c r="I32" s="58"/>
      <c r="J32" s="58"/>
      <c r="K32" s="58"/>
      <c r="L32" s="58"/>
      <c r="M32" s="58"/>
    </row>
    <row r="33" spans="1:13">
      <c r="A33" s="58"/>
      <c r="B33" s="60">
        <v>26</v>
      </c>
      <c r="C33" s="61">
        <v>44312</v>
      </c>
      <c r="D33" s="74">
        <v>0.33333333333333331</v>
      </c>
      <c r="E33" s="62">
        <f>'Día 26'!C16</f>
        <v>166850</v>
      </c>
      <c r="F33" s="62">
        <f t="shared" si="1"/>
        <v>5577</v>
      </c>
      <c r="G33" s="63">
        <f t="shared" si="0"/>
        <v>64.548611111111114</v>
      </c>
      <c r="H33" s="58"/>
      <c r="I33" s="59"/>
      <c r="J33" s="58"/>
      <c r="K33" s="58"/>
      <c r="L33" s="58"/>
      <c r="M33" s="58"/>
    </row>
    <row r="34" spans="1:13">
      <c r="A34" s="58"/>
      <c r="B34" s="60">
        <v>27</v>
      </c>
      <c r="C34" s="61">
        <v>44313</v>
      </c>
      <c r="D34" s="74">
        <v>0.33333333333333331</v>
      </c>
      <c r="E34" s="62">
        <f>'Día 27'!C16</f>
        <v>172343</v>
      </c>
      <c r="F34" s="62">
        <f t="shared" si="1"/>
        <v>5493</v>
      </c>
      <c r="G34" s="63">
        <f t="shared" si="0"/>
        <v>63.576388888888893</v>
      </c>
      <c r="H34" s="58"/>
      <c r="I34" s="58"/>
      <c r="J34" s="58"/>
      <c r="K34" s="58"/>
      <c r="L34" s="58"/>
      <c r="M34" s="58"/>
    </row>
    <row r="35" spans="1:13">
      <c r="A35" s="58"/>
      <c r="B35" s="60">
        <v>28</v>
      </c>
      <c r="C35" s="61">
        <v>44314</v>
      </c>
      <c r="D35" s="74">
        <v>0.33333333333333331</v>
      </c>
      <c r="E35" s="62">
        <f>'Día 28'!C16</f>
        <v>177434</v>
      </c>
      <c r="F35" s="62">
        <f t="shared" si="1"/>
        <v>5091</v>
      </c>
      <c r="G35" s="63">
        <f t="shared" si="0"/>
        <v>58.923611111111107</v>
      </c>
      <c r="H35" s="58"/>
      <c r="I35" s="58"/>
      <c r="J35" s="58"/>
      <c r="K35" s="58"/>
      <c r="L35" s="58"/>
      <c r="M35" s="58"/>
    </row>
    <row r="36" spans="1:13">
      <c r="A36" s="58"/>
      <c r="B36" s="60">
        <v>29</v>
      </c>
      <c r="C36" s="61">
        <v>44315</v>
      </c>
      <c r="D36" s="74">
        <v>0.33333333333333331</v>
      </c>
      <c r="E36" s="62">
        <f>'Día 29'!C16</f>
        <v>178983</v>
      </c>
      <c r="F36" s="62">
        <f t="shared" si="1"/>
        <v>1549</v>
      </c>
      <c r="G36" s="63">
        <f t="shared" si="0"/>
        <v>17.92824074074074</v>
      </c>
      <c r="H36" s="58"/>
      <c r="I36" s="58"/>
      <c r="J36" s="58"/>
      <c r="K36" s="58"/>
      <c r="L36" s="58"/>
      <c r="M36" s="58"/>
    </row>
    <row r="37" spans="1:13">
      <c r="A37" s="58"/>
      <c r="B37" s="60">
        <v>30</v>
      </c>
      <c r="C37" s="61">
        <v>44316</v>
      </c>
      <c r="D37" s="74">
        <v>0.33333333333333331</v>
      </c>
      <c r="E37" s="62">
        <f>'Día 30'!C16</f>
        <v>181176</v>
      </c>
      <c r="F37" s="62">
        <f t="shared" si="1"/>
        <v>2193</v>
      </c>
      <c r="G37" s="63">
        <f t="shared" si="0"/>
        <v>25.381944444444446</v>
      </c>
      <c r="H37" s="58"/>
      <c r="I37" s="58"/>
      <c r="J37" s="58"/>
      <c r="K37" s="58"/>
      <c r="L37" s="58"/>
      <c r="M37" s="58"/>
    </row>
    <row r="38" spans="1:13">
      <c r="A38" s="58"/>
      <c r="B38" s="60">
        <v>31</v>
      </c>
      <c r="C38" s="61"/>
      <c r="D38" s="74"/>
      <c r="E38" s="60"/>
      <c r="F38" s="60"/>
      <c r="G38" s="60"/>
      <c r="H38" s="58"/>
      <c r="I38" s="58"/>
      <c r="J38" s="58"/>
      <c r="K38" s="58"/>
      <c r="L38" s="58"/>
      <c r="M38" s="58"/>
    </row>
    <row r="39" spans="1:13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1:13">
      <c r="A40" s="58"/>
      <c r="B40" s="64"/>
      <c r="C40" s="65"/>
      <c r="D40" s="65"/>
      <c r="E40" s="65"/>
      <c r="F40" s="65"/>
      <c r="G40" s="66"/>
      <c r="H40" s="58"/>
      <c r="I40" s="58"/>
      <c r="J40" s="58"/>
      <c r="K40" s="58"/>
      <c r="L40" s="58"/>
      <c r="M40" s="58"/>
    </row>
    <row r="41" spans="1:13">
      <c r="A41" s="58"/>
      <c r="B41" s="67"/>
      <c r="C41" s="71" t="s">
        <v>11</v>
      </c>
      <c r="D41" s="71"/>
      <c r="E41" s="71"/>
      <c r="F41" s="75">
        <f>AVERAGE(G8:G37)</f>
        <v>47.916790123456778</v>
      </c>
      <c r="G41" s="72" t="s">
        <v>12</v>
      </c>
      <c r="H41" s="58"/>
      <c r="I41" s="58"/>
      <c r="J41" s="58"/>
      <c r="K41" s="58"/>
      <c r="L41" s="58"/>
      <c r="M41" s="58"/>
    </row>
    <row r="42" spans="1:13">
      <c r="A42" s="58"/>
      <c r="B42" s="68"/>
      <c r="C42" s="69"/>
      <c r="D42" s="69"/>
      <c r="E42" s="69"/>
      <c r="F42" s="69"/>
      <c r="G42" s="70"/>
      <c r="H42" s="58"/>
      <c r="I42" s="58"/>
      <c r="J42" s="58"/>
      <c r="K42" s="58"/>
      <c r="L42" s="58"/>
      <c r="M42" s="58"/>
    </row>
    <row r="43" spans="1:13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1:13">
      <c r="A44" s="58"/>
      <c r="B44" s="58" t="s">
        <v>13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1:13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1:13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1:13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1:13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1:13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1:13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1:13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1:13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1:13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1:13">
      <c r="A54" s="58"/>
    </row>
  </sheetData>
  <mergeCells count="3">
    <mergeCell ref="E6:E7"/>
    <mergeCell ref="C6:C7"/>
    <mergeCell ref="B6:B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B1:R43"/>
  <sheetViews>
    <sheetView showGridLines="0" showWhiteSpace="0" topLeftCell="A16" zoomScale="85" zoomScaleNormal="85" zoomScalePageLayoutView="70" workbookViewId="0">
      <selection activeCell="F22" sqref="F22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8'!B7+1</f>
        <v>44295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8'!C26</f>
        <v>89517</v>
      </c>
      <c r="D8" s="32" t="s">
        <v>22</v>
      </c>
      <c r="E8" s="32"/>
      <c r="F8" s="10" t="s">
        <v>22</v>
      </c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91533</v>
      </c>
      <c r="D16" s="52">
        <f>+C16-C8</f>
        <v>2016</v>
      </c>
      <c r="E16" s="52">
        <f>+D16*1000/14/3600</f>
        <v>40</v>
      </c>
      <c r="F16" s="53"/>
      <c r="G16" s="105"/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92241</v>
      </c>
      <c r="D21" s="52">
        <f>+C21-C16</f>
        <v>708</v>
      </c>
      <c r="E21" s="52">
        <f>+D21*1000/5/3600</f>
        <v>39.333333333333336</v>
      </c>
      <c r="F21" s="53"/>
      <c r="G21" s="105"/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93073</v>
      </c>
      <c r="D26" s="52">
        <f>+C26-C21</f>
        <v>832</v>
      </c>
      <c r="E26" s="52">
        <f>+D26*1000/5/3600</f>
        <v>46.222222222222221</v>
      </c>
      <c r="F26" s="53"/>
      <c r="G26" s="105"/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/>
  <dimension ref="B1:R43"/>
  <sheetViews>
    <sheetView showGridLines="0" showWhiteSpace="0" topLeftCell="A10" zoomScale="85" zoomScaleNormal="85" zoomScalePageLayoutView="70" workbookViewId="0">
      <selection activeCell="F27" sqref="F27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9'!B7+1</f>
        <v>44296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9'!C26</f>
        <v>93073</v>
      </c>
      <c r="D8" s="32" t="s">
        <v>22</v>
      </c>
      <c r="E8" s="32"/>
      <c r="F8" s="10" t="s">
        <v>22</v>
      </c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1975</v>
      </c>
      <c r="C16" s="51">
        <v>95009</v>
      </c>
      <c r="D16" s="52">
        <f>+C16-C8</f>
        <v>1936</v>
      </c>
      <c r="E16" s="52">
        <f>+D16*1000/14/3600</f>
        <v>38.412698412698411</v>
      </c>
      <c r="F16" s="53"/>
      <c r="G16" s="105"/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0</v>
      </c>
      <c r="D21" s="52">
        <f>+C21-C16</f>
        <v>-95009</v>
      </c>
      <c r="E21" s="52">
        <f>+D21*1000/5/3600</f>
        <v>-5278.2777777777774</v>
      </c>
      <c r="F21" s="53"/>
      <c r="G21" s="105"/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96273</v>
      </c>
      <c r="D26" s="52">
        <f>+C26*C21</f>
        <v>0</v>
      </c>
      <c r="E26" s="52">
        <f>+D26*1000/5/3600</f>
        <v>0</v>
      </c>
      <c r="F26" s="53"/>
      <c r="G26" s="105"/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/>
  <dimension ref="B1:R43"/>
  <sheetViews>
    <sheetView showGridLines="0" showWhiteSpace="0" topLeftCell="A12" zoomScale="85" zoomScaleNormal="85" zoomScalePageLayoutView="70" workbookViewId="0">
      <selection activeCell="E28" sqref="E28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10'!B7+1</f>
        <v>44297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10'!C26</f>
        <v>96273</v>
      </c>
      <c r="D8" s="32" t="s">
        <v>22</v>
      </c>
      <c r="E8" s="32"/>
      <c r="F8" s="10" t="s">
        <v>22</v>
      </c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98053</v>
      </c>
      <c r="D16" s="52">
        <f>+C16-C8</f>
        <v>1780</v>
      </c>
      <c r="E16" s="52">
        <f>+D16*1000/14/3600</f>
        <v>35.317460317460316</v>
      </c>
      <c r="F16" s="53"/>
      <c r="G16" s="105"/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98665</v>
      </c>
      <c r="D21" s="52">
        <f>+C21-C16</f>
        <v>612</v>
      </c>
      <c r="E21" s="52">
        <f>+D21*1000/5/3600</f>
        <v>34</v>
      </c>
      <c r="F21" s="53"/>
      <c r="G21" s="105"/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 t="s">
        <v>27</v>
      </c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99287</v>
      </c>
      <c r="D26" s="52">
        <f>+C26-C21</f>
        <v>622</v>
      </c>
      <c r="E26" s="52">
        <f>+D26*1000/5/3600</f>
        <v>34.555555555555557</v>
      </c>
      <c r="F26" s="53"/>
      <c r="G26" s="105"/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/>
  <dimension ref="B1:R43"/>
  <sheetViews>
    <sheetView showGridLines="0" showWhiteSpace="0" topLeftCell="A12" zoomScale="85" zoomScaleNormal="85" zoomScalePageLayoutView="70" workbookViewId="0">
      <selection activeCell="E28" sqref="E28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11'!B7+1</f>
        <v>44298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11'!C26</f>
        <v>99287</v>
      </c>
      <c r="D8" s="32" t="s">
        <v>22</v>
      </c>
      <c r="E8" s="32"/>
      <c r="F8" s="10" t="s">
        <v>22</v>
      </c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/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101076</v>
      </c>
      <c r="D16" s="52">
        <f>+C16-C8</f>
        <v>1789</v>
      </c>
      <c r="E16" s="52">
        <f>+D16*1000/14/3600</f>
        <v>35.496031746031747</v>
      </c>
      <c r="F16" s="53"/>
      <c r="G16" s="105"/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101732</v>
      </c>
      <c r="D21" s="52">
        <f>+C21-C16</f>
        <v>656</v>
      </c>
      <c r="E21" s="52">
        <f>+D21*1000/5/3600</f>
        <v>36.444444444444443</v>
      </c>
      <c r="F21" s="53"/>
      <c r="G21" s="105"/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102454</v>
      </c>
      <c r="D26" s="52">
        <f>+C26-C21</f>
        <v>722</v>
      </c>
      <c r="E26" s="52">
        <f>+D26*1000/5/3600</f>
        <v>40.111111111111114</v>
      </c>
      <c r="F26" s="53"/>
      <c r="G26" s="105"/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/>
  <dimension ref="B1:R43"/>
  <sheetViews>
    <sheetView showGridLines="0" showWhiteSpace="0" topLeftCell="A11" zoomScale="85" zoomScaleNormal="85" zoomScalePageLayoutView="70" workbookViewId="0">
      <selection activeCell="F27" sqref="F27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12'!B7+1</f>
        <v>44299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12'!C26</f>
        <v>102454</v>
      </c>
      <c r="D8" s="32" t="s">
        <v>22</v>
      </c>
      <c r="E8" s="32"/>
      <c r="F8" s="10" t="s">
        <v>22</v>
      </c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104124</v>
      </c>
      <c r="D16" s="52">
        <f>+C16-C8</f>
        <v>1670</v>
      </c>
      <c r="E16" s="52">
        <f>+D16*1000/14/3600</f>
        <v>33.134920634920633</v>
      </c>
      <c r="F16" s="53"/>
      <c r="G16" s="105"/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104789</v>
      </c>
      <c r="D21" s="52">
        <f>+C21-C16</f>
        <v>665</v>
      </c>
      <c r="E21" s="52">
        <f>+D21*1000/5/3600</f>
        <v>36.944444444444443</v>
      </c>
      <c r="F21" s="53"/>
      <c r="G21" s="105"/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105802</v>
      </c>
      <c r="D26" s="52">
        <f>+C26-C21</f>
        <v>1013</v>
      </c>
      <c r="E26" s="52">
        <f>+D26*1000/5/3600</f>
        <v>56.277777777777779</v>
      </c>
      <c r="F26" s="53"/>
      <c r="G26" s="105"/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/>
  <dimension ref="B1:R43"/>
  <sheetViews>
    <sheetView showGridLines="0" showWhiteSpace="0" topLeftCell="A10" zoomScale="85" zoomScaleNormal="85" zoomScalePageLayoutView="70" workbookViewId="0">
      <selection activeCell="C27" sqref="C27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13'!B7+1</f>
        <v>44300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13'!C26</f>
        <v>105802</v>
      </c>
      <c r="D8" s="32" t="s">
        <v>22</v>
      </c>
      <c r="E8" s="32"/>
      <c r="F8" s="10" t="s">
        <v>22</v>
      </c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108536</v>
      </c>
      <c r="D16" s="52">
        <f>+C16-C8</f>
        <v>2734</v>
      </c>
      <c r="E16" s="52">
        <f>+D16*1000/14/3600</f>
        <v>54.246031746031747</v>
      </c>
      <c r="F16" s="53"/>
      <c r="G16" s="105"/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109576</v>
      </c>
      <c r="D21" s="52">
        <f>+C21-C16</f>
        <v>1040</v>
      </c>
      <c r="E21" s="52">
        <f>+D21*1000/5/3600</f>
        <v>57.777777777777779</v>
      </c>
      <c r="F21" s="53"/>
      <c r="G21" s="105"/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110480</v>
      </c>
      <c r="D26" s="52">
        <f>+C26-C21</f>
        <v>904</v>
      </c>
      <c r="E26" s="52">
        <f>+D26*1000/5/3600</f>
        <v>50.222222222222221</v>
      </c>
      <c r="F26" s="53"/>
      <c r="G26" s="105"/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5"/>
  <dimension ref="B1:R43"/>
  <sheetViews>
    <sheetView showGridLines="0" showWhiteSpace="0" topLeftCell="A16" zoomScale="85" zoomScaleNormal="85" zoomScalePageLayoutView="70" workbookViewId="0">
      <selection activeCell="E28" sqref="E28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14'!B7+1</f>
        <v>44301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14'!C26</f>
        <v>110480</v>
      </c>
      <c r="D8" s="32" t="s">
        <v>22</v>
      </c>
      <c r="E8" s="32"/>
      <c r="F8" s="10" t="s">
        <v>22</v>
      </c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113077</v>
      </c>
      <c r="D16" s="52">
        <f>+C16-C8</f>
        <v>2597</v>
      </c>
      <c r="E16" s="52">
        <f>+D16*1000/14/3600</f>
        <v>51.527777777777779</v>
      </c>
      <c r="F16" s="53" t="s">
        <v>22</v>
      </c>
      <c r="G16" s="105"/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114007</v>
      </c>
      <c r="D21" s="52">
        <f>+C21-C16</f>
        <v>930</v>
      </c>
      <c r="E21" s="52">
        <f>+D21*1000/5/3600</f>
        <v>51.666666666666664</v>
      </c>
      <c r="F21" s="53"/>
      <c r="G21" s="105"/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114953</v>
      </c>
      <c r="D26" s="52">
        <f>+C26-C21</f>
        <v>946</v>
      </c>
      <c r="E26" s="52">
        <f>+D26*1000/5/3600</f>
        <v>52.555555555555557</v>
      </c>
      <c r="F26" s="53"/>
      <c r="G26" s="105"/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6"/>
  <dimension ref="B1:R43"/>
  <sheetViews>
    <sheetView showGridLines="0" showWhiteSpace="0" topLeftCell="A13" zoomScale="85" zoomScaleNormal="85" zoomScalePageLayoutView="70" workbookViewId="0">
      <selection activeCell="D30" sqref="D30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15'!B7+1</f>
        <v>44302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15'!C26</f>
        <v>114953</v>
      </c>
      <c r="D8" s="32" t="s">
        <v>22</v>
      </c>
      <c r="E8" s="32"/>
      <c r="F8" s="10" t="s">
        <v>22</v>
      </c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117542</v>
      </c>
      <c r="D16" s="52">
        <f>+C16-C8</f>
        <v>2589</v>
      </c>
      <c r="E16" s="52">
        <f>+D16*1000/14/3600</f>
        <v>51.369047619047613</v>
      </c>
      <c r="F16" s="53"/>
      <c r="G16" s="105"/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118481</v>
      </c>
      <c r="D21" s="52">
        <f>+C21-C16</f>
        <v>939</v>
      </c>
      <c r="E21" s="52">
        <f>+D21*1000/5/3600</f>
        <v>52.166666666666664</v>
      </c>
      <c r="F21" s="53" t="s">
        <v>22</v>
      </c>
      <c r="G21" s="105" t="s">
        <v>22</v>
      </c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119348</v>
      </c>
      <c r="D26" s="52">
        <f>+C26-C21</f>
        <v>867</v>
      </c>
      <c r="E26" s="52">
        <f>+D26*1000/5/3600</f>
        <v>48.166666666666664</v>
      </c>
      <c r="F26" s="53" t="s">
        <v>22</v>
      </c>
      <c r="G26" s="105" t="s">
        <v>22</v>
      </c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7"/>
  <dimension ref="B1:R43"/>
  <sheetViews>
    <sheetView showGridLines="0" showWhiteSpace="0" topLeftCell="A16" zoomScale="85" zoomScaleNormal="85" zoomScalePageLayoutView="70" workbookViewId="0">
      <selection activeCell="E28" sqref="E28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16'!B7+1</f>
        <v>44303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16'!C26</f>
        <v>119348</v>
      </c>
      <c r="D8" s="32" t="s">
        <v>22</v>
      </c>
      <c r="E8" s="32"/>
      <c r="F8" s="10" t="s">
        <v>22</v>
      </c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121847</v>
      </c>
      <c r="D16" s="52">
        <f>+C16-C8</f>
        <v>2499</v>
      </c>
      <c r="E16" s="52">
        <f>+D16*1000/14/3600</f>
        <v>49.583333333333336</v>
      </c>
      <c r="F16" s="53"/>
      <c r="G16" s="105" t="s">
        <v>22</v>
      </c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122746</v>
      </c>
      <c r="D21" s="52">
        <f>+C21-C16</f>
        <v>899</v>
      </c>
      <c r="E21" s="52">
        <f>+D21*1000/5/3600</f>
        <v>49.944444444444443</v>
      </c>
      <c r="F21" s="53"/>
      <c r="G21" s="105" t="s">
        <v>22</v>
      </c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 t="s">
        <v>28</v>
      </c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 t="s">
        <v>29</v>
      </c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123570</v>
      </c>
      <c r="D26" s="52">
        <f>+C26-C21</f>
        <v>824</v>
      </c>
      <c r="E26" s="52">
        <f>+D26*1000/5/3600</f>
        <v>45.777777777777779</v>
      </c>
      <c r="F26" s="57" t="s">
        <v>30</v>
      </c>
      <c r="G26" s="105" t="s">
        <v>22</v>
      </c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B1:R43"/>
  <sheetViews>
    <sheetView showGridLines="0" showWhiteSpace="0" topLeftCell="A9" zoomScale="85" zoomScaleNormal="85" zoomScalePageLayoutView="70" workbookViewId="0">
      <selection activeCell="F25" sqref="F25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17'!B7+1</f>
        <v>44304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17'!C26</f>
        <v>123570</v>
      </c>
      <c r="D8" s="32" t="s">
        <v>22</v>
      </c>
      <c r="E8" s="32"/>
      <c r="F8" s="10" t="s">
        <v>22</v>
      </c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126491</v>
      </c>
      <c r="D16" s="52">
        <f>+C16-C8</f>
        <v>2921</v>
      </c>
      <c r="E16" s="52">
        <f>+D16*1000/14/3600</f>
        <v>57.956349206349202</v>
      </c>
      <c r="F16" s="53"/>
      <c r="G16" s="105" t="s">
        <v>22</v>
      </c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127529</v>
      </c>
      <c r="D21" s="52">
        <f>+C21-C16</f>
        <v>1038</v>
      </c>
      <c r="E21" s="52">
        <f>+D21*1000/5/3600</f>
        <v>57.666666666666664</v>
      </c>
      <c r="F21" s="53"/>
      <c r="G21" s="105" t="s">
        <v>22</v>
      </c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128739</v>
      </c>
      <c r="D26" s="52">
        <f>+C26-C21</f>
        <v>1210</v>
      </c>
      <c r="E26" s="52">
        <f>+D26*1000/5/3600</f>
        <v>67.222222222222229</v>
      </c>
      <c r="F26" s="53" t="s">
        <v>22</v>
      </c>
      <c r="G26" s="105" t="s">
        <v>22</v>
      </c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D2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1:R43"/>
  <sheetViews>
    <sheetView showGridLines="0" showWhiteSpace="0" topLeftCell="A13" zoomScale="85" zoomScaleNormal="85" zoomScalePageLayoutView="70" workbookViewId="0">
      <selection activeCell="E26" activeCellId="2" sqref="E16 E21 E26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/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15">
        <v>44287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49">
        <v>58139</v>
      </c>
      <c r="D8" s="32"/>
      <c r="E8" s="32"/>
      <c r="F8" s="10"/>
      <c r="G8" s="86" t="s">
        <v>21</v>
      </c>
      <c r="H8" s="87"/>
      <c r="I8" s="33"/>
      <c r="J8" s="33" t="s">
        <v>22</v>
      </c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54">
        <f>+D10*1000/3600</f>
        <v>0</v>
      </c>
      <c r="F10" s="12" t="s">
        <v>22</v>
      </c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54">
        <f t="shared" ref="E11:E25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54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54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54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54">
        <f t="shared" si="1"/>
        <v>0</v>
      </c>
      <c r="F15" s="12"/>
      <c r="G15" s="92" t="s">
        <v>22</v>
      </c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60976</v>
      </c>
      <c r="D16" s="52">
        <f>+C16-C8</f>
        <v>2837</v>
      </c>
      <c r="E16" s="52">
        <f>+D16*1000/14/3600</f>
        <v>56.289682539682538</v>
      </c>
      <c r="F16" s="53" t="s">
        <v>22</v>
      </c>
      <c r="G16" s="105" t="s">
        <v>22</v>
      </c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54">
        <v>0</v>
      </c>
      <c r="F17" s="12" t="s">
        <v>22</v>
      </c>
      <c r="G17" s="92" t="s">
        <v>22</v>
      </c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54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54">
        <f t="shared" si="1"/>
        <v>0</v>
      </c>
      <c r="F19" s="12" t="s">
        <v>22</v>
      </c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54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61873</v>
      </c>
      <c r="D21" s="52">
        <f>+C21-C16</f>
        <v>897</v>
      </c>
      <c r="E21" s="52">
        <f>+D21*1000/5/3600</f>
        <v>49.833333333333336</v>
      </c>
      <c r="F21" s="53"/>
      <c r="G21" s="105"/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54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54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54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54">
        <f t="shared" si="1"/>
        <v>0</v>
      </c>
      <c r="F25" s="13" t="s">
        <v>22</v>
      </c>
      <c r="G25" s="92" t="s">
        <v>22</v>
      </c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62474</v>
      </c>
      <c r="D26" s="52">
        <f>+C26-C21</f>
        <v>601</v>
      </c>
      <c r="E26" s="52">
        <f>+D26*1000/5/3600</f>
        <v>33.388888888888886</v>
      </c>
      <c r="F26" s="53" t="s">
        <v>22</v>
      </c>
      <c r="G26" s="105"/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40"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40">
        <f t="shared" ref="E28:E32" si="2">+D28*1000/3600</f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40">
        <f t="shared" si="2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40">
        <f t="shared" si="2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40">
        <f t="shared" si="2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4">
        <f t="shared" si="2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31:H31"/>
    <mergeCell ref="G32:H32"/>
    <mergeCell ref="D2:H3"/>
    <mergeCell ref="D5:H5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6:H16"/>
    <mergeCell ref="G17:H17"/>
    <mergeCell ref="G18:H18"/>
    <mergeCell ref="G29:H29"/>
    <mergeCell ref="G30:H30"/>
    <mergeCell ref="G11:H11"/>
    <mergeCell ref="G12:H12"/>
    <mergeCell ref="G13:H13"/>
    <mergeCell ref="G14:H14"/>
    <mergeCell ref="G15:H15"/>
    <mergeCell ref="G7:H7"/>
    <mergeCell ref="G8:H8"/>
    <mergeCell ref="B2:C3"/>
    <mergeCell ref="G9:H9"/>
    <mergeCell ref="G10:H10"/>
  </mergeCells>
  <conditionalFormatting sqref="N9:N32">
    <cfRule type="cellIs" dxfId="30" priority="8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9"/>
  <dimension ref="B1:R43"/>
  <sheetViews>
    <sheetView showGridLines="0" showWhiteSpace="0" topLeftCell="A16" zoomScale="85" zoomScaleNormal="85" zoomScalePageLayoutView="70" workbookViewId="0">
      <selection activeCell="F34" sqref="F34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18'!B7+1</f>
        <v>44305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18'!C26</f>
        <v>128739</v>
      </c>
      <c r="D8" s="32" t="s">
        <v>22</v>
      </c>
      <c r="E8" s="32"/>
      <c r="F8" s="10" t="s">
        <v>22</v>
      </c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131981</v>
      </c>
      <c r="D16" s="52">
        <f>+C16-C8</f>
        <v>3242</v>
      </c>
      <c r="E16" s="52">
        <f>+D16*1000/14/3600</f>
        <v>64.325396825396822</v>
      </c>
      <c r="F16" s="53"/>
      <c r="G16" s="105" t="s">
        <v>22</v>
      </c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f t="shared" si="1"/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133067</v>
      </c>
      <c r="D21" s="52">
        <f>+C21-C16</f>
        <v>1086</v>
      </c>
      <c r="E21" s="52">
        <f>+D21*1000/5/3600</f>
        <v>60.333333333333336</v>
      </c>
      <c r="F21" s="53"/>
      <c r="G21" s="105" t="s">
        <v>22</v>
      </c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134196</v>
      </c>
      <c r="D26" s="52">
        <f>+C26-C21</f>
        <v>1129</v>
      </c>
      <c r="E26" s="52">
        <f>+D26*1000/5/3600</f>
        <v>62.722222222222221</v>
      </c>
      <c r="F26" s="53"/>
      <c r="G26" s="105" t="s">
        <v>22</v>
      </c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/>
  <dimension ref="B1:R43"/>
  <sheetViews>
    <sheetView showGridLines="0" showWhiteSpace="0" topLeftCell="A15" zoomScale="85" zoomScaleNormal="85" zoomScalePageLayoutView="70" workbookViewId="0">
      <selection activeCell="D30" sqref="D30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19'!B7+1</f>
        <v>44306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19'!C26</f>
        <v>134196</v>
      </c>
      <c r="D8" s="32" t="s">
        <v>22</v>
      </c>
      <c r="E8" s="32"/>
      <c r="F8" s="10" t="s">
        <v>22</v>
      </c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137177</v>
      </c>
      <c r="D16" s="52">
        <f>+C16-C8</f>
        <v>2981</v>
      </c>
      <c r="E16" s="52">
        <f>+D16*1000/14/3600</f>
        <v>59.146825396825392</v>
      </c>
      <c r="F16" s="53"/>
      <c r="G16" s="105" t="s">
        <v>22</v>
      </c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138266</v>
      </c>
      <c r="D21" s="52">
        <f>+C21-C16</f>
        <v>1089</v>
      </c>
      <c r="E21" s="52">
        <f>+D21*1000/5/3600</f>
        <v>60.5</v>
      </c>
      <c r="F21" s="53"/>
      <c r="G21" s="105" t="s">
        <v>22</v>
      </c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0</v>
      </c>
      <c r="D26" s="52">
        <f>+C26-C21</f>
        <v>-138266</v>
      </c>
      <c r="E26" s="52">
        <f>+D26*1000/5/3600</f>
        <v>-7681.4444444444443</v>
      </c>
      <c r="F26" s="53"/>
      <c r="G26" s="105" t="s">
        <v>22</v>
      </c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f t="shared" si="0"/>
        <v>0</v>
      </c>
      <c r="E27" s="36">
        <f t="shared" si="1"/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1"/>
  <dimension ref="B1:R43"/>
  <sheetViews>
    <sheetView showGridLines="0" showWhiteSpace="0" topLeftCell="A22" zoomScale="85" zoomScaleNormal="85" zoomScalePageLayoutView="70" workbookViewId="0">
      <selection activeCell="E27" sqref="E27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20'!B7+1</f>
        <v>44307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20'!C26</f>
        <v>0</v>
      </c>
      <c r="D8" s="32" t="s">
        <v>22</v>
      </c>
      <c r="E8" s="32"/>
      <c r="F8" s="10" t="s">
        <v>22</v>
      </c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142158</v>
      </c>
      <c r="D16" s="52">
        <f>+C16-C8</f>
        <v>142158</v>
      </c>
      <c r="E16" s="52">
        <f>+D16*1000/14/3600</f>
        <v>2820.5952380952381</v>
      </c>
      <c r="F16" s="53"/>
      <c r="G16" s="105" t="s">
        <v>22</v>
      </c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143169</v>
      </c>
      <c r="D21" s="52">
        <f>+C21-C16</f>
        <v>1011</v>
      </c>
      <c r="E21" s="52">
        <f>+D21*1000/5/3600</f>
        <v>56.166666666666664</v>
      </c>
      <c r="F21" s="53"/>
      <c r="G21" s="105" t="s">
        <v>22</v>
      </c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144159</v>
      </c>
      <c r="D26" s="52">
        <f>+C26-C21</f>
        <v>990</v>
      </c>
      <c r="E26" s="52">
        <f>+D26*1000/5/3600</f>
        <v>55</v>
      </c>
      <c r="F26" s="53"/>
      <c r="G26" s="105" t="s">
        <v>22</v>
      </c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2"/>
  <dimension ref="B1:R43"/>
  <sheetViews>
    <sheetView showGridLines="0" showWhiteSpace="0" topLeftCell="A16" zoomScale="85" zoomScaleNormal="85" zoomScalePageLayoutView="70" workbookViewId="0">
      <selection activeCell="E27" sqref="E27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21'!B7+1</f>
        <v>44308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21'!C26</f>
        <v>144159</v>
      </c>
      <c r="D8" s="32" t="s">
        <v>22</v>
      </c>
      <c r="E8" s="32"/>
      <c r="F8" s="10" t="s">
        <v>22</v>
      </c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146946</v>
      </c>
      <c r="D16" s="52">
        <f>+C16-C8</f>
        <v>2787</v>
      </c>
      <c r="E16" s="52">
        <f>+D16*1000/14/3600</f>
        <v>55.297619047619051</v>
      </c>
      <c r="F16" s="53"/>
      <c r="G16" s="105" t="s">
        <v>22</v>
      </c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148004</v>
      </c>
      <c r="D21" s="52">
        <f>+C21-C16</f>
        <v>1058</v>
      </c>
      <c r="E21" s="52">
        <f>+D21*1000/5/3600</f>
        <v>58.777777777777779</v>
      </c>
      <c r="F21" s="53"/>
      <c r="G21" s="105" t="s">
        <v>22</v>
      </c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148991</v>
      </c>
      <c r="D26" s="52">
        <f>+C26-C21</f>
        <v>987</v>
      </c>
      <c r="E26" s="52">
        <f>+D26*1000/5/3600</f>
        <v>54.833333333333336</v>
      </c>
      <c r="F26" s="53"/>
      <c r="G26" s="105" t="s">
        <v>22</v>
      </c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3"/>
  <dimension ref="B1:R43"/>
  <sheetViews>
    <sheetView showGridLines="0" showWhiteSpace="0" topLeftCell="A10" zoomScale="85" zoomScaleNormal="85" zoomScalePageLayoutView="70" workbookViewId="0">
      <selection activeCell="F30" sqref="F30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22'!B7+1</f>
        <v>44309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22'!C26</f>
        <v>148991</v>
      </c>
      <c r="D8" s="32" t="s">
        <v>22</v>
      </c>
      <c r="E8" s="32"/>
      <c r="F8" s="10" t="s">
        <v>22</v>
      </c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151392</v>
      </c>
      <c r="D16" s="52">
        <f>+C16-C8</f>
        <v>2401</v>
      </c>
      <c r="E16" s="52">
        <f>+D16*1000/14/3600</f>
        <v>47.638888888888886</v>
      </c>
      <c r="F16" s="57" t="s">
        <v>22</v>
      </c>
      <c r="G16" s="105" t="s">
        <v>22</v>
      </c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152166</v>
      </c>
      <c r="D21" s="52">
        <f>+C21-C16</f>
        <v>774</v>
      </c>
      <c r="E21" s="52">
        <f>+D21*1000/5/3600</f>
        <v>43</v>
      </c>
      <c r="F21" s="53"/>
      <c r="G21" s="105" t="s">
        <v>22</v>
      </c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152597</v>
      </c>
      <c r="D26" s="52">
        <f>+C26-C21</f>
        <v>431</v>
      </c>
      <c r="E26" s="52">
        <f>+D26*1000/5/3600</f>
        <v>23.944444444444443</v>
      </c>
      <c r="F26" s="53" t="s">
        <v>31</v>
      </c>
      <c r="G26" s="105" t="s">
        <v>22</v>
      </c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v>0</v>
      </c>
      <c r="F27" s="13" t="s">
        <v>32</v>
      </c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4"/>
  <dimension ref="B1:R43"/>
  <sheetViews>
    <sheetView showGridLines="0" showWhiteSpace="0" topLeftCell="A10" zoomScale="85" zoomScaleNormal="85" zoomScalePageLayoutView="70" workbookViewId="0">
      <selection activeCell="E28" sqref="E28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23'!B7+1</f>
        <v>44310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23'!C26</f>
        <v>152597</v>
      </c>
      <c r="D8" s="32" t="s">
        <v>22</v>
      </c>
      <c r="E8" s="32"/>
      <c r="F8" s="10" t="s">
        <v>22</v>
      </c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155906</v>
      </c>
      <c r="D16" s="52">
        <f>+C16-C8</f>
        <v>3309</v>
      </c>
      <c r="E16" s="52">
        <f>+D16*1000/14/3600</f>
        <v>65.654761904761912</v>
      </c>
      <c r="F16" s="53" t="s">
        <v>33</v>
      </c>
      <c r="G16" s="105" t="s">
        <v>22</v>
      </c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157087</v>
      </c>
      <c r="D21" s="52">
        <f>+C21-C16</f>
        <v>1181</v>
      </c>
      <c r="E21" s="52">
        <f>+D21*1000/5/3600</f>
        <v>65.611111111111114</v>
      </c>
      <c r="F21" s="53"/>
      <c r="G21" s="105" t="s">
        <v>22</v>
      </c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158218</v>
      </c>
      <c r="D26" s="52">
        <f>+C26-C21</f>
        <v>1131</v>
      </c>
      <c r="E26" s="52">
        <f>+D26*1000/5/3600</f>
        <v>62.833333333333336</v>
      </c>
      <c r="F26" s="53"/>
      <c r="G26" s="105" t="s">
        <v>22</v>
      </c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formatCells="0" formatColumns="0" formatRows="0" insertColumns="0" insertRows="0" insertHyperlinks="0" deleteColumns="0" deleteRows="0" sort="0" autoFilter="0" pivotTables="0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5"/>
  <dimension ref="B1:R43"/>
  <sheetViews>
    <sheetView showGridLines="0" showWhiteSpace="0" topLeftCell="A13" zoomScale="85" zoomScaleNormal="85" zoomScalePageLayoutView="70" workbookViewId="0">
      <selection activeCell="F29" sqref="F29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24'!B7+1</f>
        <v>44311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24'!C26</f>
        <v>158218</v>
      </c>
      <c r="D8" s="32" t="s">
        <v>22</v>
      </c>
      <c r="E8" s="32"/>
      <c r="F8" s="10" t="s">
        <v>22</v>
      </c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161273</v>
      </c>
      <c r="D16" s="52">
        <f>+C16-C8</f>
        <v>3055</v>
      </c>
      <c r="E16" s="52">
        <f>+D16*1000/14/3600</f>
        <v>60.615079365079367</v>
      </c>
      <c r="F16" s="53"/>
      <c r="G16" s="105" t="s">
        <v>22</v>
      </c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162436</v>
      </c>
      <c r="D21" s="52">
        <f>+C21-C16</f>
        <v>1163</v>
      </c>
      <c r="E21" s="52">
        <f>+D21*1000/5/3600</f>
        <v>64.611111111111114</v>
      </c>
      <c r="F21" s="53"/>
      <c r="G21" s="105" t="s">
        <v>22</v>
      </c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163600</v>
      </c>
      <c r="D26" s="52">
        <f>+C26-C21</f>
        <v>1164</v>
      </c>
      <c r="E26" s="52">
        <f>+D26*1000/5/3600</f>
        <v>64.666666666666671</v>
      </c>
      <c r="F26" s="53"/>
      <c r="G26" s="105" t="s">
        <v>22</v>
      </c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6"/>
  <dimension ref="B1:R43"/>
  <sheetViews>
    <sheetView showGridLines="0" showWhiteSpace="0" topLeftCell="A12" zoomScale="85" zoomScaleNormal="85" zoomScalePageLayoutView="70" workbookViewId="0">
      <selection activeCell="C28" sqref="C28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25'!B7+1</f>
        <v>44312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25'!C26</f>
        <v>163600</v>
      </c>
      <c r="D8" s="32" t="s">
        <v>22</v>
      </c>
      <c r="E8" s="32"/>
      <c r="F8" s="10"/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/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/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/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166850</v>
      </c>
      <c r="D16" s="52">
        <f>+C16-C8</f>
        <v>3250</v>
      </c>
      <c r="E16" s="52">
        <f>+D16*1000/14/3600</f>
        <v>64.484126984126988</v>
      </c>
      <c r="F16" s="57"/>
      <c r="G16" s="105"/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56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167988</v>
      </c>
      <c r="D21" s="52">
        <f>+C21-C16</f>
        <v>1138</v>
      </c>
      <c r="E21" s="52">
        <f>+D21*1000/5/3600</f>
        <v>63.222222222222221</v>
      </c>
      <c r="F21" s="53"/>
      <c r="G21" s="105"/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56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169177</v>
      </c>
      <c r="D26" s="52">
        <f>+C26-C21</f>
        <v>1189</v>
      </c>
      <c r="E26" s="52">
        <f>+D26*1000/5/3600</f>
        <v>66.055555555555557</v>
      </c>
      <c r="F26" s="57"/>
      <c r="G26" s="105"/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7"/>
  <dimension ref="B1:R43"/>
  <sheetViews>
    <sheetView showGridLines="0" showWhiteSpace="0" topLeftCell="A13" zoomScale="85" zoomScaleNormal="85" zoomScalePageLayoutView="70" workbookViewId="0">
      <selection activeCell="F31" sqref="F31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26'!B7+1</f>
        <v>44313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v>169177</v>
      </c>
      <c r="D8" s="32" t="s">
        <v>22</v>
      </c>
      <c r="E8" s="32"/>
      <c r="F8" s="10" t="s">
        <v>22</v>
      </c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/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/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172343</v>
      </c>
      <c r="D16" s="52">
        <f>+C16-C8</f>
        <v>3166</v>
      </c>
      <c r="E16" s="52">
        <f>+D16*1000/14/3600</f>
        <v>62.817460317460316</v>
      </c>
      <c r="F16" s="57"/>
      <c r="G16" s="105"/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173519</v>
      </c>
      <c r="D21" s="52">
        <f>+C21-C16</f>
        <v>1176</v>
      </c>
      <c r="E21" s="52">
        <f>+D21*1000/5/3600</f>
        <v>65.333333333333329</v>
      </c>
      <c r="F21" s="57"/>
      <c r="G21" s="105"/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174665</v>
      </c>
      <c r="D26" s="52">
        <f>+C26-C21</f>
        <v>1146</v>
      </c>
      <c r="E26" s="52">
        <f>+D26*1000/5/3600</f>
        <v>63.666666666666664</v>
      </c>
      <c r="F26" s="57"/>
      <c r="G26" s="105"/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8"/>
  <dimension ref="B1:R43"/>
  <sheetViews>
    <sheetView showGridLines="0" showWhiteSpace="0" topLeftCell="A4" zoomScale="85" zoomScaleNormal="85" zoomScalePageLayoutView="70" workbookViewId="0">
      <selection activeCell="F22" sqref="F22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27'!B7+1</f>
        <v>44314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27'!C26</f>
        <v>174665</v>
      </c>
      <c r="D8" s="32" t="s">
        <v>22</v>
      </c>
      <c r="E8" s="32"/>
      <c r="F8" s="10" t="s">
        <v>22</v>
      </c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177434</v>
      </c>
      <c r="D16" s="52">
        <f>+C16-C8</f>
        <v>2769</v>
      </c>
      <c r="E16" s="52">
        <f>+D16*1000/14/3600</f>
        <v>54.94047619047619</v>
      </c>
      <c r="F16" s="57" t="s">
        <v>22</v>
      </c>
      <c r="G16" s="105" t="s">
        <v>22</v>
      </c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178123</v>
      </c>
      <c r="D21" s="52">
        <f>+C21-C16</f>
        <v>689</v>
      </c>
      <c r="E21" s="52">
        <f>+D21*1000/5/3600</f>
        <v>38.277777777777779</v>
      </c>
      <c r="F21" s="53"/>
      <c r="G21" s="105"/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6"/>
      <c r="G24" s="107"/>
      <c r="H24" s="108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178507</v>
      </c>
      <c r="D26" s="52">
        <f>+C26-C21</f>
        <v>384</v>
      </c>
      <c r="E26" s="52">
        <f>+D26*1000/5/3600</f>
        <v>21.333333333333332</v>
      </c>
      <c r="F26" s="53"/>
      <c r="G26" s="105"/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B1:R43"/>
  <sheetViews>
    <sheetView showGridLines="0" showWhiteSpace="0" topLeftCell="A10" zoomScale="85" zoomScaleNormal="85" zoomScalePageLayoutView="70" workbookViewId="0">
      <selection activeCell="E26" activeCellId="2" sqref="E16 E21 E26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1'!B7+1</f>
        <v>44288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1'!C26</f>
        <v>62474</v>
      </c>
      <c r="D8" s="32" t="s">
        <v>22</v>
      </c>
      <c r="E8" s="32"/>
      <c r="F8" s="10" t="s">
        <v>24</v>
      </c>
      <c r="G8" s="86" t="s">
        <v>25</v>
      </c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 t="s">
        <v>22</v>
      </c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 t="s">
        <v>22</v>
      </c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63202</v>
      </c>
      <c r="D16" s="52">
        <f>+C16-C8</f>
        <v>728</v>
      </c>
      <c r="E16" s="52">
        <f>+D16*1000/14/3600</f>
        <v>14.444444444444445</v>
      </c>
      <c r="F16" s="53"/>
      <c r="G16" s="105"/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63413</v>
      </c>
      <c r="D21" s="52">
        <f>+C21-C16</f>
        <v>211</v>
      </c>
      <c r="E21" s="52">
        <f>+D21*1000/5/3600</f>
        <v>11.722222222222221</v>
      </c>
      <c r="F21" s="53" t="s">
        <v>26</v>
      </c>
      <c r="G21" s="105"/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64324</v>
      </c>
      <c r="D26" s="52">
        <f>+C26-C21</f>
        <v>911</v>
      </c>
      <c r="E26" s="52">
        <f>+D26*1000/5/3600</f>
        <v>50.611111111111114</v>
      </c>
      <c r="F26" s="53"/>
      <c r="G26" s="105"/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29"/>
  <dimension ref="B1:R43"/>
  <sheetViews>
    <sheetView showGridLines="0" showWhiteSpace="0" topLeftCell="A10" zoomScale="85" zoomScaleNormal="85" zoomScalePageLayoutView="70" workbookViewId="0">
      <selection activeCell="E16" sqref="E16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  <c r="D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28'!B7+1</f>
        <v>44315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28'!C26</f>
        <v>178507</v>
      </c>
      <c r="D8" s="32" t="s">
        <v>22</v>
      </c>
      <c r="E8" s="32"/>
      <c r="F8" s="10" t="s">
        <v>22</v>
      </c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178983</v>
      </c>
      <c r="D16" s="52">
        <f>+C16-C8</f>
        <v>476</v>
      </c>
      <c r="E16" s="52">
        <f>+D16*1000/14/3600</f>
        <v>9.4444444444444446</v>
      </c>
      <c r="F16" s="53"/>
      <c r="G16" s="105" t="s">
        <v>22</v>
      </c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179128</v>
      </c>
      <c r="D21" s="52">
        <f>+C21-C16</f>
        <v>145</v>
      </c>
      <c r="E21" s="52">
        <f>+D21*1000/5/3600</f>
        <v>8.0555555555555554</v>
      </c>
      <c r="F21" s="53" t="s">
        <v>28</v>
      </c>
      <c r="G21" s="105" t="s">
        <v>22</v>
      </c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56" t="s">
        <v>34</v>
      </c>
      <c r="G22" s="92" t="s">
        <v>22</v>
      </c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6" t="s">
        <v>22</v>
      </c>
      <c r="G24" s="92" t="s">
        <v>22</v>
      </c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179660</v>
      </c>
      <c r="D26" s="52">
        <f>+C26-C21</f>
        <v>532</v>
      </c>
      <c r="E26" s="52">
        <f>+D26*1000/5/3600</f>
        <v>29.555555555555557</v>
      </c>
      <c r="F26" s="53"/>
      <c r="G26" s="105" t="s">
        <v>22</v>
      </c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56" t="s">
        <v>22</v>
      </c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56" t="s">
        <v>22</v>
      </c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0"/>
  <dimension ref="B1:R43"/>
  <sheetViews>
    <sheetView showGridLines="0" showWhiteSpace="0" zoomScale="85" zoomScaleNormal="85" zoomScalePageLayoutView="70" workbookViewId="0">
      <selection activeCell="F17" sqref="F17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29'!B7+1</f>
        <v>44316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29'!C26</f>
        <v>179660</v>
      </c>
      <c r="D8" s="32" t="s">
        <v>22</v>
      </c>
      <c r="E8" s="32"/>
      <c r="F8" s="10" t="s">
        <v>22</v>
      </c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181176</v>
      </c>
      <c r="D16" s="52">
        <f>+C16-C8</f>
        <v>1516</v>
      </c>
      <c r="E16" s="52">
        <f>+D16*1000/14/3600</f>
        <v>30.079365079365079</v>
      </c>
      <c r="F16" s="53"/>
      <c r="G16" s="105" t="s">
        <v>22</v>
      </c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0</v>
      </c>
      <c r="D21" s="52">
        <f>+C21-C16</f>
        <v>-181176</v>
      </c>
      <c r="E21" s="52">
        <f>+D21*1000/5/3600</f>
        <v>-10065.333333333334</v>
      </c>
      <c r="F21" s="53"/>
      <c r="G21" s="105" t="s">
        <v>22</v>
      </c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f t="shared" si="0"/>
        <v>0</v>
      </c>
      <c r="E22" s="36">
        <f t="shared" si="1"/>
        <v>0</v>
      </c>
      <c r="F22" s="13" t="s">
        <v>22</v>
      </c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0</v>
      </c>
      <c r="D26" s="52">
        <f>+C26-C21</f>
        <v>0</v>
      </c>
      <c r="E26" s="52">
        <f>+D26*1000/5/3600</f>
        <v>0</v>
      </c>
      <c r="F26" s="53"/>
      <c r="G26" s="105" t="s">
        <v>22</v>
      </c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f t="shared" si="0"/>
        <v>0</v>
      </c>
      <c r="E27" s="36">
        <f t="shared" si="1"/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1"/>
  <dimension ref="B1:R43"/>
  <sheetViews>
    <sheetView showGridLines="0" showWhiteSpace="0" zoomScale="85" zoomScaleNormal="85" zoomScalePageLayoutView="70" workbookViewId="0">
      <selection activeCell="F37" sqref="F37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30'!B7+1</f>
        <v>44317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30'!C26</f>
        <v>0</v>
      </c>
      <c r="D8" s="32" t="s">
        <v>22</v>
      </c>
      <c r="E8" s="32"/>
      <c r="F8" s="10" t="s">
        <v>22</v>
      </c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0</v>
      </c>
      <c r="D16" s="52">
        <f>+C16-C8</f>
        <v>0</v>
      </c>
      <c r="E16" s="52">
        <f>+D16*1000/14/3600</f>
        <v>0</v>
      </c>
      <c r="F16" s="53"/>
      <c r="G16" s="105" t="s">
        <v>22</v>
      </c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f t="shared" si="0"/>
        <v>0</v>
      </c>
      <c r="E17" s="36">
        <f t="shared" si="1"/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0</v>
      </c>
      <c r="D21" s="52">
        <f>+C21-C16</f>
        <v>0</v>
      </c>
      <c r="E21" s="52">
        <f>+D21*1000/5/3600</f>
        <v>0</v>
      </c>
      <c r="F21" s="53"/>
      <c r="G21" s="105" t="s">
        <v>22</v>
      </c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f t="shared" si="0"/>
        <v>0</v>
      </c>
      <c r="E22" s="36">
        <f t="shared" si="1"/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0</v>
      </c>
      <c r="D26" s="52">
        <f>+C26-C21</f>
        <v>0</v>
      </c>
      <c r="E26" s="52">
        <f>+D26*1000/5/3600</f>
        <v>0</v>
      </c>
      <c r="F26" s="53"/>
      <c r="G26" s="105" t="s">
        <v>22</v>
      </c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f t="shared" si="0"/>
        <v>0</v>
      </c>
      <c r="E27" s="36">
        <f t="shared" si="1"/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D16 D21 D26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B1:R43"/>
  <sheetViews>
    <sheetView showGridLines="0" showWhiteSpace="0" topLeftCell="A7" zoomScale="85" zoomScaleNormal="85" zoomScalePageLayoutView="70" workbookViewId="0">
      <selection activeCell="D24" sqref="D24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2'!B7+1</f>
        <v>44289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2'!C26</f>
        <v>64324</v>
      </c>
      <c r="D8" s="32" t="s">
        <v>22</v>
      </c>
      <c r="E8" s="32"/>
      <c r="F8" s="10"/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67013</v>
      </c>
      <c r="D16" s="52">
        <f>+C16-C8</f>
        <v>2689</v>
      </c>
      <c r="E16" s="52">
        <f>+D16*1000/14/3600</f>
        <v>53.353174603174608</v>
      </c>
      <c r="F16" s="53"/>
      <c r="G16" s="105"/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36973</v>
      </c>
      <c r="D21" s="52">
        <f>+C21-C16</f>
        <v>-30040</v>
      </c>
      <c r="E21" s="52">
        <f>+D21*1000/5/3600</f>
        <v>-1668.8888888888889</v>
      </c>
      <c r="F21" s="53"/>
      <c r="G21" s="105"/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68894</v>
      </c>
      <c r="D26" s="52">
        <f>+C26-C21</f>
        <v>31921</v>
      </c>
      <c r="E26" s="52">
        <f>+D26*1000/5/3600</f>
        <v>1773.3888888888889</v>
      </c>
      <c r="F26" s="53"/>
      <c r="G26" s="105"/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B1:R43"/>
  <sheetViews>
    <sheetView showGridLines="0" showWhiteSpace="0" topLeftCell="A10" zoomScale="85" zoomScaleNormal="85" zoomScalePageLayoutView="70" workbookViewId="0">
      <selection activeCell="E26" activeCellId="2" sqref="E16 E21 E26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3'!B7+1</f>
        <v>44290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3'!C26</f>
        <v>68894</v>
      </c>
      <c r="D8" s="32" t="s">
        <v>22</v>
      </c>
      <c r="E8" s="32"/>
      <c r="F8" s="10"/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71651</v>
      </c>
      <c r="D16" s="52">
        <f>+C16-C8</f>
        <v>2757</v>
      </c>
      <c r="E16" s="52">
        <f>+D16*1000/14/3600</f>
        <v>54.702380952380949</v>
      </c>
      <c r="F16" s="53"/>
      <c r="G16" s="105"/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 t="s">
        <v>22</v>
      </c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72648</v>
      </c>
      <c r="D21" s="52">
        <f>+C21-C16</f>
        <v>997</v>
      </c>
      <c r="E21" s="52">
        <f>+D21*1000/5/3600</f>
        <v>55.388888888888886</v>
      </c>
      <c r="F21" s="53"/>
      <c r="G21" s="105"/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0</v>
      </c>
      <c r="D26" s="52">
        <f>+C26*C21</f>
        <v>0</v>
      </c>
      <c r="E26" s="52">
        <f>+D26*1000/5/3600</f>
        <v>0</v>
      </c>
      <c r="F26" s="53"/>
      <c r="G26" s="105"/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f t="shared" si="0"/>
        <v>0</v>
      </c>
      <c r="E27" s="36">
        <f t="shared" si="1"/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R43"/>
  <sheetViews>
    <sheetView showGridLines="0" showWhiteSpace="0" topLeftCell="A10" zoomScale="85" zoomScaleNormal="85" zoomScalePageLayoutView="70" workbookViewId="0">
      <selection activeCell="E16" sqref="E16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4'!B7+1</f>
        <v>44291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4'!C26</f>
        <v>0</v>
      </c>
      <c r="D8" s="32" t="s">
        <v>22</v>
      </c>
      <c r="E8" s="32"/>
      <c r="F8" s="10"/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76441</v>
      </c>
      <c r="D16" s="52">
        <f>+C16-C8</f>
        <v>76441</v>
      </c>
      <c r="E16" s="52">
        <f>+D16*1000/14/3600</f>
        <v>1516.6865079365077</v>
      </c>
      <c r="F16" s="53"/>
      <c r="G16" s="105"/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0</v>
      </c>
      <c r="D21" s="52">
        <f>+C21-C16</f>
        <v>-76441</v>
      </c>
      <c r="E21" s="52">
        <f>+D21*1000/5/3600</f>
        <v>-4246.7222222222226</v>
      </c>
      <c r="F21" s="53"/>
      <c r="G21" s="105"/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78328</v>
      </c>
      <c r="D26" s="52">
        <f>+C26*C21</f>
        <v>0</v>
      </c>
      <c r="E26" s="52">
        <f>+D26*1000/5/3600</f>
        <v>0</v>
      </c>
      <c r="F26" s="53" t="s">
        <v>22</v>
      </c>
      <c r="G26" s="105"/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B1:R43"/>
  <sheetViews>
    <sheetView showGridLines="0" showWhiteSpace="0" topLeftCell="A10" zoomScale="85" zoomScaleNormal="85" zoomScalePageLayoutView="70" workbookViewId="0">
      <selection activeCell="F22" sqref="F22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5'!B7+1</f>
        <v>44292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5'!C26</f>
        <v>78328</v>
      </c>
      <c r="D8" s="32" t="s">
        <v>22</v>
      </c>
      <c r="E8" s="32"/>
      <c r="F8" s="10"/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80810</v>
      </c>
      <c r="D16" s="52">
        <f>+C16-C8</f>
        <v>2482</v>
      </c>
      <c r="E16" s="52">
        <f>+D16*1000/14/3600</f>
        <v>49.246031746031747</v>
      </c>
      <c r="F16" s="53"/>
      <c r="G16" s="105"/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f t="shared" si="0"/>
        <v>-80810</v>
      </c>
      <c r="E17" s="36">
        <f t="shared" si="1"/>
        <v>-22447.222222222223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81692</v>
      </c>
      <c r="D21" s="52">
        <f>+C21-C16</f>
        <v>882</v>
      </c>
      <c r="E21" s="52">
        <f>+D21*1000/5/3600</f>
        <v>49</v>
      </c>
      <c r="F21" s="53"/>
      <c r="G21" s="105"/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f t="shared" si="0"/>
        <v>-81692</v>
      </c>
      <c r="E22" s="36">
        <f t="shared" si="1"/>
        <v>-22692.222222222223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82498</v>
      </c>
      <c r="D26" s="52">
        <f>+C26-C21</f>
        <v>806</v>
      </c>
      <c r="E26" s="52">
        <f>+D26*1000/5/3600</f>
        <v>44.777777777777779</v>
      </c>
      <c r="F26" s="53"/>
      <c r="G26" s="105"/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f t="shared" si="0"/>
        <v>-82498</v>
      </c>
      <c r="E27" s="36">
        <f t="shared" si="1"/>
        <v>-22916.111111111109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algorithmName="SHA-512" hashValue="BN61wQui3Y2zreT8MbcRDOUL5tZcBXvEFDGNhn7rMuys1GRi0FiSffU7t76wlrvCAybjEO3xN75HbydcMNhPnw==" saltValue="1gU3eMZBYuXd/0WZUniqgg==" spinCount="100000" sheet="1" objects="1" scenarios="1"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B1:R43"/>
  <sheetViews>
    <sheetView showGridLines="0" showWhiteSpace="0" topLeftCell="A10" zoomScale="85" zoomScaleNormal="85" zoomScalePageLayoutView="70" workbookViewId="0">
      <selection activeCell="F31" sqref="F31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6'!B7+1</f>
        <v>44293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6'!C26</f>
        <v>82498</v>
      </c>
      <c r="D8" s="32" t="s">
        <v>22</v>
      </c>
      <c r="E8" s="32"/>
      <c r="F8" s="10" t="s">
        <v>22</v>
      </c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84538</v>
      </c>
      <c r="D16" s="52">
        <f>+C16-C8</f>
        <v>2040</v>
      </c>
      <c r="E16" s="52">
        <f>+D16*1000/14/3600</f>
        <v>40.476190476190474</v>
      </c>
      <c r="F16" s="53"/>
      <c r="G16" s="105"/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85253</v>
      </c>
      <c r="D21" s="52">
        <f>+C21-C16</f>
        <v>715</v>
      </c>
      <c r="E21" s="52">
        <f>+D21*1000/5/3600</f>
        <v>39.722222222222221</v>
      </c>
      <c r="F21" s="53"/>
      <c r="G21" s="105"/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85984</v>
      </c>
      <c r="D26" s="52">
        <f>+C26-C21</f>
        <v>731</v>
      </c>
      <c r="E26" s="52">
        <f>+D26*1000/5/3600</f>
        <v>40.611111111111114</v>
      </c>
      <c r="F26" s="53"/>
      <c r="G26" s="105"/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C8" unlocked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B1:R43"/>
  <sheetViews>
    <sheetView showGridLines="0" showWhiteSpace="0" topLeftCell="A13" zoomScale="85" zoomScaleNormal="85" zoomScalePageLayoutView="70" workbookViewId="0">
      <selection activeCell="E28" sqref="E28"/>
    </sheetView>
  </sheetViews>
  <sheetFormatPr defaultColWidth="11.42578125" defaultRowHeight="14.45"/>
  <cols>
    <col min="1" max="1" width="1.28515625" style="1" customWidth="1"/>
    <col min="2" max="2" width="23.5703125" style="1" bestFit="1" customWidth="1"/>
    <col min="3" max="5" width="18.7109375" style="1" customWidth="1"/>
    <col min="6" max="6" width="93.5703125" style="1" customWidth="1"/>
    <col min="7" max="7" width="10.7109375" style="1" customWidth="1"/>
    <col min="8" max="8" width="14.4257812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14.5703125" style="1" customWidth="1"/>
    <col min="13" max="13" width="10.7109375" style="1" customWidth="1"/>
    <col min="14" max="14" width="18" style="1" customWidth="1"/>
    <col min="15" max="15" width="68.7109375" style="1" customWidth="1"/>
    <col min="16" max="16384" width="11.42578125" style="1"/>
  </cols>
  <sheetData>
    <row r="1" spans="2:18" ht="15" customHeight="1" thickBot="1">
      <c r="C1" s="1" t="s">
        <v>22</v>
      </c>
    </row>
    <row r="2" spans="2:18" ht="18.75" customHeight="1">
      <c r="B2" s="88"/>
      <c r="C2" s="89"/>
      <c r="D2" s="96" t="s">
        <v>14</v>
      </c>
      <c r="E2" s="97"/>
      <c r="F2" s="97"/>
      <c r="G2" s="97"/>
      <c r="H2" s="98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>
      <c r="B3" s="90"/>
      <c r="C3" s="91"/>
      <c r="D3" s="99"/>
      <c r="E3" s="100"/>
      <c r="F3" s="100"/>
      <c r="G3" s="100"/>
      <c r="H3" s="101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>
      <c r="B5" s="19" t="s">
        <v>3</v>
      </c>
      <c r="C5" s="20" t="s">
        <v>4</v>
      </c>
      <c r="D5" s="102" t="s">
        <v>15</v>
      </c>
      <c r="E5" s="103"/>
      <c r="F5" s="103"/>
      <c r="G5" s="103"/>
      <c r="H5" s="104"/>
      <c r="I5" s="21"/>
      <c r="J5" s="21"/>
      <c r="K5" s="21"/>
      <c r="L5" s="21"/>
      <c r="M5" s="21"/>
      <c r="N5" s="18"/>
      <c r="O5" s="18"/>
      <c r="P5" s="2"/>
    </row>
    <row r="6" spans="2:18" ht="6" customHeight="1" thickBot="1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>
      <c r="B7" s="24">
        <f>+'Día 7'!B7+1</f>
        <v>44294</v>
      </c>
      <c r="C7" s="25" t="s">
        <v>16</v>
      </c>
      <c r="D7" s="26" t="s">
        <v>17</v>
      </c>
      <c r="E7" s="27" t="s">
        <v>10</v>
      </c>
      <c r="F7" s="28" t="s">
        <v>18</v>
      </c>
      <c r="G7" s="84" t="s">
        <v>19</v>
      </c>
      <c r="H7" s="85"/>
      <c r="I7" s="29"/>
      <c r="J7" s="29"/>
      <c r="K7" s="5"/>
      <c r="L7" s="29"/>
      <c r="M7" s="29"/>
      <c r="N7" s="29"/>
      <c r="O7" s="30"/>
      <c r="P7" s="3"/>
    </row>
    <row r="8" spans="2:18" ht="15" customHeight="1">
      <c r="B8" s="31" t="s">
        <v>20</v>
      </c>
      <c r="C8" s="55">
        <f>+'Día 7'!C26</f>
        <v>85984</v>
      </c>
      <c r="D8" s="32" t="s">
        <v>22</v>
      </c>
      <c r="E8" s="32"/>
      <c r="F8" s="10" t="s">
        <v>22</v>
      </c>
      <c r="G8" s="86"/>
      <c r="H8" s="87"/>
      <c r="I8" s="33"/>
      <c r="J8" s="33"/>
      <c r="K8" s="5"/>
      <c r="L8" s="5"/>
      <c r="M8" s="5"/>
      <c r="N8" s="8"/>
      <c r="O8" s="34"/>
    </row>
    <row r="9" spans="2:18" ht="18.95" customHeight="1">
      <c r="B9" s="35">
        <v>4.1666666666666664E-2</v>
      </c>
      <c r="C9" s="6">
        <v>0</v>
      </c>
      <c r="D9" s="36" t="s">
        <v>22</v>
      </c>
      <c r="E9" s="36" t="s">
        <v>22</v>
      </c>
      <c r="F9" s="11" t="s">
        <v>22</v>
      </c>
      <c r="G9" s="92"/>
      <c r="H9" s="93"/>
      <c r="I9" s="5"/>
      <c r="J9" s="33"/>
      <c r="K9" s="5"/>
      <c r="L9" s="5"/>
      <c r="M9" s="5"/>
      <c r="N9" s="5"/>
      <c r="O9" s="37"/>
      <c r="P9" s="4" t="s">
        <v>22</v>
      </c>
    </row>
    <row r="10" spans="2:18" ht="18.95" customHeight="1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92"/>
      <c r="H10" s="93"/>
      <c r="I10" s="5"/>
      <c r="J10" s="33"/>
      <c r="K10" s="5"/>
      <c r="L10" s="5"/>
      <c r="M10" s="5"/>
      <c r="N10" s="5"/>
      <c r="O10" s="38"/>
    </row>
    <row r="11" spans="2:18" ht="18.95" customHeight="1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92"/>
      <c r="H11" s="93"/>
      <c r="I11" s="5"/>
      <c r="J11" s="33"/>
      <c r="K11" s="5"/>
      <c r="L11" s="5"/>
      <c r="M11" s="5"/>
      <c r="N11" s="5"/>
      <c r="O11" s="38"/>
      <c r="R11" s="1" t="s">
        <v>22</v>
      </c>
    </row>
    <row r="12" spans="2:18" ht="18.95" customHeight="1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92"/>
      <c r="H12" s="93"/>
      <c r="I12" s="5"/>
      <c r="J12" s="33"/>
      <c r="K12" s="5"/>
      <c r="L12" s="5"/>
      <c r="M12" s="5"/>
      <c r="N12" s="5"/>
      <c r="O12" s="38"/>
    </row>
    <row r="13" spans="2:18" ht="18.95" customHeight="1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22</v>
      </c>
      <c r="G13" s="92"/>
      <c r="H13" s="93"/>
      <c r="I13" s="5"/>
      <c r="J13" s="33"/>
      <c r="K13" s="5"/>
      <c r="L13" s="5"/>
      <c r="M13" s="5"/>
      <c r="N13" s="5"/>
      <c r="O13" s="38"/>
    </row>
    <row r="14" spans="2:18" ht="18.95" customHeight="1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22</v>
      </c>
      <c r="G14" s="92"/>
      <c r="H14" s="93"/>
      <c r="I14" s="5"/>
      <c r="J14" s="33"/>
      <c r="K14" s="5"/>
      <c r="L14" s="5"/>
      <c r="M14" s="5"/>
      <c r="N14" s="5"/>
      <c r="O14" s="38"/>
    </row>
    <row r="15" spans="2:18" ht="18.95" customHeight="1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92"/>
      <c r="H15" s="93"/>
      <c r="I15" s="5"/>
      <c r="J15" s="33"/>
      <c r="K15" s="5"/>
      <c r="L15" s="5"/>
      <c r="M15" s="5"/>
      <c r="N15" s="5"/>
      <c r="O15" s="38"/>
    </row>
    <row r="16" spans="2:18" ht="18.95" customHeight="1">
      <c r="B16" s="50">
        <v>0.33333333333333331</v>
      </c>
      <c r="C16" s="51">
        <v>88051</v>
      </c>
      <c r="D16" s="52">
        <f>+C16-C8</f>
        <v>2067</v>
      </c>
      <c r="E16" s="52">
        <f>+D16*1000/14/3600</f>
        <v>41.011904761904759</v>
      </c>
      <c r="F16" s="53"/>
      <c r="G16" s="105"/>
      <c r="H16" s="106"/>
      <c r="I16" s="9"/>
      <c r="J16" s="39"/>
      <c r="K16" s="9"/>
      <c r="L16" s="9"/>
      <c r="M16" s="9"/>
      <c r="N16" s="5"/>
      <c r="O16" s="38"/>
    </row>
    <row r="17" spans="2:15" ht="18.95" customHeight="1">
      <c r="B17" s="35">
        <v>0.375</v>
      </c>
      <c r="C17" s="6">
        <v>0</v>
      </c>
      <c r="D17" s="36">
        <v>0</v>
      </c>
      <c r="E17" s="36">
        <v>0</v>
      </c>
      <c r="F17" s="12"/>
      <c r="G17" s="92"/>
      <c r="H17" s="93"/>
      <c r="I17" s="5"/>
      <c r="J17" s="33"/>
      <c r="K17" s="5"/>
      <c r="L17" s="5"/>
      <c r="M17" s="5"/>
      <c r="N17" s="5"/>
      <c r="O17" s="38"/>
    </row>
    <row r="18" spans="2:15" ht="18.95" customHeight="1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92"/>
      <c r="H18" s="93"/>
      <c r="I18" s="5"/>
      <c r="J18" s="33"/>
      <c r="K18" s="5"/>
      <c r="L18" s="5"/>
      <c r="M18" s="5"/>
      <c r="N18" s="5"/>
      <c r="O18" s="38"/>
    </row>
    <row r="19" spans="2:15" ht="18.95" customHeight="1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92"/>
      <c r="H19" s="93"/>
      <c r="I19" s="5"/>
      <c r="J19" s="33"/>
      <c r="K19" s="5"/>
      <c r="L19" s="5"/>
      <c r="M19" s="5"/>
      <c r="N19" s="5"/>
      <c r="O19" s="38"/>
    </row>
    <row r="20" spans="2:15" ht="18.95" customHeight="1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92"/>
      <c r="H20" s="93"/>
      <c r="I20" s="5"/>
      <c r="J20" s="33"/>
      <c r="K20" s="5"/>
      <c r="L20" s="5"/>
      <c r="M20" s="5"/>
      <c r="N20" s="5"/>
      <c r="O20" s="38"/>
    </row>
    <row r="21" spans="2:15" ht="18.95" customHeight="1">
      <c r="B21" s="50">
        <v>0.54166666666666663</v>
      </c>
      <c r="C21" s="51">
        <v>88785</v>
      </c>
      <c r="D21" s="52">
        <f>+C21-C16</f>
        <v>734</v>
      </c>
      <c r="E21" s="52">
        <f>+D21*1000/5/3600</f>
        <v>40.777777777777779</v>
      </c>
      <c r="F21" s="53"/>
      <c r="G21" s="105"/>
      <c r="H21" s="106"/>
      <c r="I21" s="9"/>
      <c r="J21" s="39"/>
      <c r="K21" s="9"/>
      <c r="L21" s="9"/>
      <c r="M21" s="9"/>
      <c r="N21" s="9"/>
      <c r="O21" s="38"/>
    </row>
    <row r="22" spans="2:15" ht="18.95" customHeight="1">
      <c r="B22" s="35">
        <v>0.58333333333333337</v>
      </c>
      <c r="C22" s="6">
        <v>0</v>
      </c>
      <c r="D22" s="36">
        <v>0</v>
      </c>
      <c r="E22" s="36">
        <v>0</v>
      </c>
      <c r="F22" s="13"/>
      <c r="G22" s="92"/>
      <c r="H22" s="93"/>
      <c r="I22" s="9"/>
      <c r="J22" s="39"/>
      <c r="K22" s="9"/>
      <c r="L22" s="9"/>
      <c r="M22" s="9"/>
      <c r="N22" s="5"/>
      <c r="O22" s="41"/>
    </row>
    <row r="23" spans="2:15" ht="18.95" customHeight="1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92"/>
      <c r="H23" s="93"/>
      <c r="I23" s="9"/>
      <c r="J23" s="39"/>
      <c r="K23" s="9"/>
      <c r="L23" s="9"/>
      <c r="M23" s="9"/>
      <c r="N23" s="5"/>
      <c r="O23" s="41"/>
    </row>
    <row r="24" spans="2:15" ht="18.95" customHeight="1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92"/>
      <c r="H24" s="93"/>
      <c r="I24" s="9"/>
      <c r="J24" s="39"/>
      <c r="K24" s="9"/>
      <c r="L24" s="9"/>
      <c r="M24" s="9"/>
      <c r="N24" s="5"/>
      <c r="O24" s="41"/>
    </row>
    <row r="25" spans="2:15" ht="18.95" customHeight="1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92"/>
      <c r="H25" s="93"/>
      <c r="I25" s="9"/>
      <c r="J25" s="39"/>
      <c r="K25" s="9"/>
      <c r="L25" s="9"/>
      <c r="M25" s="9"/>
      <c r="N25" s="5"/>
      <c r="O25" s="41"/>
    </row>
    <row r="26" spans="2:15" ht="18.95" customHeight="1">
      <c r="B26" s="50">
        <v>0.75</v>
      </c>
      <c r="C26" s="51">
        <v>89517</v>
      </c>
      <c r="D26" s="52">
        <f>+C26-C21</f>
        <v>732</v>
      </c>
      <c r="E26" s="52">
        <f>+D26*1000/5/3600</f>
        <v>40.666666666666664</v>
      </c>
      <c r="F26" s="53"/>
      <c r="G26" s="105"/>
      <c r="H26" s="106"/>
      <c r="I26" s="9"/>
      <c r="J26" s="39"/>
      <c r="K26" s="9"/>
      <c r="L26" s="9"/>
      <c r="M26" s="9"/>
      <c r="N26" s="5"/>
      <c r="O26" s="38"/>
    </row>
    <row r="27" spans="2:15" ht="18.95" customHeight="1">
      <c r="B27" s="35">
        <v>0.79166666666666663</v>
      </c>
      <c r="C27" s="6">
        <v>0</v>
      </c>
      <c r="D27" s="36">
        <v>0</v>
      </c>
      <c r="E27" s="36">
        <v>0</v>
      </c>
      <c r="F27" s="13"/>
      <c r="G27" s="92"/>
      <c r="H27" s="93"/>
      <c r="I27" s="5"/>
      <c r="J27" s="33"/>
      <c r="K27" s="5"/>
      <c r="L27" s="5"/>
      <c r="M27" s="5"/>
      <c r="N27" s="5"/>
      <c r="O27" s="41"/>
    </row>
    <row r="28" spans="2:15" ht="18.95" customHeight="1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92"/>
      <c r="H28" s="93"/>
      <c r="I28" s="5"/>
      <c r="J28" s="33"/>
      <c r="K28" s="5"/>
      <c r="L28" s="5"/>
      <c r="M28" s="5"/>
      <c r="N28" s="5"/>
      <c r="O28" s="41"/>
    </row>
    <row r="29" spans="2:15" ht="18.95" customHeight="1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92"/>
      <c r="H29" s="93"/>
      <c r="I29" s="5"/>
      <c r="J29" s="33"/>
      <c r="K29" s="5"/>
      <c r="L29" s="5"/>
      <c r="M29" s="5"/>
      <c r="N29" s="5"/>
      <c r="O29" s="41"/>
    </row>
    <row r="30" spans="2:15" ht="18.95" customHeight="1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92"/>
      <c r="H30" s="93"/>
      <c r="I30" s="5"/>
      <c r="J30" s="33"/>
      <c r="K30" s="5"/>
      <c r="L30" s="5"/>
      <c r="M30" s="5"/>
      <c r="N30" s="5"/>
      <c r="O30" s="41"/>
    </row>
    <row r="31" spans="2:15" ht="18.95" customHeight="1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92"/>
      <c r="H31" s="93"/>
      <c r="I31" s="5"/>
      <c r="J31" s="33"/>
      <c r="K31" s="5"/>
      <c r="L31" s="5"/>
      <c r="M31" s="5"/>
      <c r="N31" s="5"/>
      <c r="O31" s="41"/>
    </row>
    <row r="32" spans="2:15" ht="18.95" customHeight="1" thickBot="1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94"/>
      <c r="H32" s="95"/>
      <c r="I32" s="5"/>
      <c r="J32" s="33"/>
      <c r="K32" s="5"/>
      <c r="L32" s="5"/>
      <c r="M32" s="5"/>
      <c r="N32" s="5"/>
      <c r="O32" s="41"/>
    </row>
    <row r="33" spans="2:15" ht="18.95" customHeight="1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8.95" customHeight="1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8.9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8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8.95" customHeight="1">
      <c r="B37" s="45"/>
      <c r="C37" s="46"/>
      <c r="D37" s="46"/>
      <c r="E37" s="46"/>
      <c r="F37" s="46"/>
      <c r="G37" s="46"/>
      <c r="H37" s="46" t="s">
        <v>23</v>
      </c>
      <c r="I37" s="46"/>
      <c r="J37" s="46"/>
      <c r="K37" s="46"/>
      <c r="L37" s="46"/>
      <c r="M37" s="46"/>
      <c r="N37" s="5"/>
      <c r="O37" s="46"/>
    </row>
    <row r="38" spans="2:15" ht="18.95" customHeight="1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8.95" customHeight="1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8.95" customHeight="1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8.95" customHeight="1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8.95" customHeight="1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8.95" customHeight="1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8D00A64C340044AA1CA7AD5C3A6292" ma:contentTypeVersion="17" ma:contentTypeDescription="Crear nuevo documento." ma:contentTypeScope="" ma:versionID="927fe9daa511386527ea7df2ddb4ff58">
  <xsd:schema xmlns:xsd="http://www.w3.org/2001/XMLSchema" xmlns:xs="http://www.w3.org/2001/XMLSchema" xmlns:p="http://schemas.microsoft.com/office/2006/metadata/properties" xmlns:ns2="a8f2a68b-9aa6-4349-b103-4b9a0c10ff88" xmlns:ns3="f6517726-da55-4c10-a4ff-ad3bb36fea5a" targetNamespace="http://schemas.microsoft.com/office/2006/metadata/properties" ma:root="true" ma:fieldsID="19b8314847fdf4473c222c3ad1faebe1" ns2:_="" ns3:_="">
    <xsd:import namespace="a8f2a68b-9aa6-4349-b103-4b9a0c10ff88"/>
    <xsd:import namespace="f6517726-da55-4c10-a4ff-ad3bb36fea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ink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2a68b-9aa6-4349-b103-4b9a0c10ff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065b6c2-4304-4475-9645-c8ba0e365099}" ma:internalName="TaxCatchAll" ma:showField="CatchAllData" ma:web="a8f2a68b-9aa6-4349-b103-4b9a0c10f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17726-da55-4c10-a4ff-ad3bb36fe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ink" ma:index="2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04059dad-b601-48a5-9c2b-e21d71df0d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517726-da55-4c10-a4ff-ad3bb36fea5a">
      <Terms xmlns="http://schemas.microsoft.com/office/infopath/2007/PartnerControls"/>
    </lcf76f155ced4ddcb4097134ff3c332f>
    <TaxCatchAll xmlns="a8f2a68b-9aa6-4349-b103-4b9a0c10ff88" xsi:nil="true"/>
    <Link xmlns="f6517726-da55-4c10-a4ff-ad3bb36fea5a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80C29BD0-4221-4614-A094-EB1BFCA82CB3}"/>
</file>

<file path=customXml/itemProps2.xml><?xml version="1.0" encoding="utf-8"?>
<ds:datastoreItem xmlns:ds="http://schemas.openxmlformats.org/officeDocument/2006/customXml" ds:itemID="{DC1B40B2-E406-4B95-A0A9-DDA374667EDF}"/>
</file>

<file path=customXml/itemProps3.xml><?xml version="1.0" encoding="utf-8"?>
<ds:datastoreItem xmlns:ds="http://schemas.openxmlformats.org/officeDocument/2006/customXml" ds:itemID="{8EE91D2D-3921-40A9-A9AE-01CB647437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Castillo Gavia Hector Hernan (Codelco-Salvador)</cp:lastModifiedBy>
  <cp:revision/>
  <dcterms:created xsi:type="dcterms:W3CDTF">2015-05-02T03:26:21Z</dcterms:created>
  <dcterms:modified xsi:type="dcterms:W3CDTF">2021-10-06T18:36:52Z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0x010100768D00A64C340044AA1CA7AD5C3A6292</vt:lpwstr>
  </property>
</Properties>
</file>